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IST_cadeiras\Comunicação Multimédia\Ano lectivo 2023-2024 Alameda\"/>
    </mc:Choice>
  </mc:AlternateContent>
  <xr:revisionPtr revIDLastSave="0" documentId="13_ncr:1_{2F859B7F-4EF5-4B7A-B62B-34C70D5A19E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º Exame CMul Alameda 2023-2024" sheetId="2" r:id="rId1"/>
    <sheet name="2º Exame CMul Alameda 2023-2024" sheetId="5" r:id="rId2"/>
    <sheet name="Ex Esp CMul Alameda 2023-2024" sheetId="3" r:id="rId3"/>
    <sheet name="MAP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5" l="1"/>
  <c r="L23" i="5"/>
  <c r="M31" i="5"/>
  <c r="F31" i="5"/>
  <c r="E31" i="5"/>
  <c r="D31" i="5"/>
  <c r="C31" i="5"/>
  <c r="K28" i="5"/>
  <c r="L28" i="5" s="1"/>
  <c r="K27" i="5"/>
  <c r="L27" i="5" s="1"/>
  <c r="K26" i="5"/>
  <c r="L26" i="5" s="1"/>
  <c r="K25" i="5"/>
  <c r="L25" i="5" s="1"/>
  <c r="K24" i="5"/>
  <c r="L24" i="5" s="1"/>
  <c r="K23" i="5"/>
  <c r="K22" i="5"/>
  <c r="K21" i="5"/>
  <c r="L21" i="5" s="1"/>
  <c r="K18" i="5"/>
  <c r="L18" i="5" s="1"/>
  <c r="K17" i="5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8" i="5"/>
  <c r="L8" i="5" s="1"/>
  <c r="L18" i="2"/>
  <c r="L14" i="2"/>
  <c r="L12" i="2"/>
  <c r="L9" i="2"/>
  <c r="K28" i="2"/>
  <c r="L28" i="2" s="1"/>
  <c r="K27" i="2"/>
  <c r="L27" i="2" s="1"/>
  <c r="K26" i="2"/>
  <c r="L26" i="2" s="1"/>
  <c r="K25" i="2"/>
  <c r="L25" i="2" s="1"/>
  <c r="K24" i="2"/>
  <c r="L24" i="2" s="1"/>
  <c r="K23" i="2"/>
  <c r="K22" i="2"/>
  <c r="K21" i="2"/>
  <c r="L21" i="2" s="1"/>
  <c r="K18" i="2"/>
  <c r="K17" i="2"/>
  <c r="K16" i="2"/>
  <c r="L16" i="2" s="1"/>
  <c r="K15" i="2"/>
  <c r="L15" i="2" s="1"/>
  <c r="K14" i="2"/>
  <c r="K13" i="2"/>
  <c r="L13" i="2" s="1"/>
  <c r="K12" i="2"/>
  <c r="K11" i="2"/>
  <c r="L11" i="2" s="1"/>
  <c r="K10" i="2"/>
  <c r="L10" i="2" s="1"/>
  <c r="K9" i="2"/>
  <c r="K8" i="2"/>
  <c r="M31" i="2"/>
  <c r="E31" i="2"/>
  <c r="D31" i="2"/>
  <c r="C31" i="2"/>
  <c r="K31" i="5" l="1"/>
  <c r="L31" i="5"/>
  <c r="F33" i="6"/>
  <c r="F31" i="6" l="1"/>
  <c r="F48" i="6" l="1"/>
  <c r="F47" i="6"/>
  <c r="F45" i="6"/>
  <c r="F44" i="6"/>
  <c r="F43" i="6"/>
  <c r="F41" i="6"/>
  <c r="F38" i="6"/>
  <c r="F37" i="6"/>
  <c r="F36" i="6"/>
  <c r="F32" i="6"/>
  <c r="F30" i="6"/>
  <c r="F29" i="6"/>
  <c r="F28" i="6"/>
  <c r="F27" i="6"/>
  <c r="F25" i="6"/>
  <c r="F22" i="6"/>
  <c r="F21" i="6"/>
  <c r="F18" i="6"/>
  <c r="F17" i="6"/>
  <c r="F16" i="6"/>
  <c r="F15" i="6"/>
  <c r="F14" i="6"/>
  <c r="F13" i="6"/>
  <c r="E7" i="6"/>
  <c r="E46" i="6" s="1"/>
  <c r="G46" i="6" s="1"/>
  <c r="E17" i="6" l="1"/>
  <c r="E33" i="6"/>
  <c r="G33" i="6" s="1"/>
  <c r="E31" i="6"/>
  <c r="G31" i="6" s="1"/>
  <c r="E10" i="6"/>
  <c r="G10" i="6" s="1"/>
  <c r="E13" i="6"/>
  <c r="G13" i="6"/>
  <c r="E48" i="6"/>
  <c r="G48" i="6" s="1"/>
  <c r="E19" i="6"/>
  <c r="G19" i="6" s="1"/>
  <c r="G17" i="6"/>
  <c r="E20" i="6"/>
  <c r="G20" i="6" s="1"/>
  <c r="E14" i="6"/>
  <c r="G14" i="6" s="1"/>
  <c r="E18" i="6"/>
  <c r="G18" i="6" s="1"/>
  <c r="E21" i="6"/>
  <c r="G21" i="6" s="1"/>
  <c r="E24" i="6"/>
  <c r="G24" i="6" s="1"/>
  <c r="E30" i="6"/>
  <c r="G30" i="6" s="1"/>
  <c r="E35" i="6"/>
  <c r="G35" i="6" s="1"/>
  <c r="E38" i="6"/>
  <c r="G38" i="6" s="1"/>
  <c r="E43" i="6"/>
  <c r="G43" i="6" s="1"/>
  <c r="E47" i="6"/>
  <c r="G47" i="6" s="1"/>
  <c r="E26" i="6"/>
  <c r="G26" i="6" s="1"/>
  <c r="E29" i="6"/>
  <c r="G29" i="6" s="1"/>
  <c r="E37" i="6"/>
  <c r="G37" i="6" s="1"/>
  <c r="E40" i="6"/>
  <c r="G40" i="6" s="1"/>
  <c r="E23" i="6"/>
  <c r="G23" i="6" s="1"/>
  <c r="E25" i="6"/>
  <c r="G25" i="6" s="1"/>
  <c r="E32" i="6"/>
  <c r="G32" i="6" s="1"/>
  <c r="E36" i="6"/>
  <c r="G36" i="6" s="1"/>
  <c r="E42" i="6"/>
  <c r="G42" i="6" s="1"/>
  <c r="E45" i="6"/>
  <c r="G45" i="6" s="1"/>
  <c r="E49" i="6"/>
  <c r="G49" i="6" s="1"/>
  <c r="E16" i="6"/>
  <c r="G16" i="6" s="1"/>
  <c r="E28" i="6"/>
  <c r="G28" i="6" s="1"/>
  <c r="E9" i="6"/>
  <c r="G9" i="6" s="1"/>
  <c r="E11" i="6"/>
  <c r="G11" i="6" s="1"/>
  <c r="E15" i="6"/>
  <c r="G15" i="6" s="1"/>
  <c r="E22" i="6"/>
  <c r="G22" i="6" s="1"/>
  <c r="E27" i="6"/>
  <c r="G27" i="6" s="1"/>
  <c r="E39" i="6"/>
  <c r="G39" i="6" s="1"/>
  <c r="E41" i="6"/>
  <c r="G41" i="6" s="1"/>
  <c r="E44" i="6"/>
  <c r="G44" i="6" s="1"/>
  <c r="K31" i="2" l="1"/>
  <c r="L8" i="2"/>
  <c r="L31" i="2" l="1"/>
  <c r="F31" i="2"/>
</calcChain>
</file>

<file path=xl/sharedStrings.xml><?xml version="1.0" encoding="utf-8"?>
<sst xmlns="http://schemas.openxmlformats.org/spreadsheetml/2006/main" count="256" uniqueCount="105">
  <si>
    <t>ALUNO</t>
  </si>
  <si>
    <t>NOME</t>
  </si>
  <si>
    <t>Art Prof</t>
  </si>
  <si>
    <t>Art Aluno</t>
  </si>
  <si>
    <t>Art Final</t>
  </si>
  <si>
    <t>I</t>
  </si>
  <si>
    <t>II</t>
  </si>
  <si>
    <t>III</t>
  </si>
  <si>
    <t>Exame 1</t>
  </si>
  <si>
    <t xml:space="preserve"> </t>
  </si>
  <si>
    <t>The students who answered above 75% of the theoretical lectures short questions with more than 75% correct answers (measured over the total questions at the lectures they were present), will get an increase of the final mark resulting from the project, exam and lab by 0.5.</t>
  </si>
  <si>
    <t>André Alexandre Romero Ribeiro da Silva</t>
  </si>
  <si>
    <t>Raúl José Florindo Rosado Lopes</t>
  </si>
  <si>
    <t>Ricardo Jorge Pedras Martins</t>
  </si>
  <si>
    <t>Pedro Miguel Pinto Vieira</t>
  </si>
  <si>
    <t>Jerry Márcio Bairos Cunha</t>
  </si>
  <si>
    <t>Frederico Moniz Mendonça</t>
  </si>
  <si>
    <t>Luís Maria Petersen Pujol</t>
  </si>
  <si>
    <t>Francisco Rogério Santos</t>
  </si>
  <si>
    <t>Miguel António Vaz de Sousa Donas-Botto</t>
  </si>
  <si>
    <t>Ricardo Moura</t>
  </si>
  <si>
    <t>Inês Alexandre Miranda Guedes</t>
  </si>
  <si>
    <t>Alexandre Paulo Da Costa Freitas</t>
  </si>
  <si>
    <t>Beatriz Ventura dos Santos Pereira</t>
  </si>
  <si>
    <t>Diogo Gamboa Ferreira</t>
  </si>
  <si>
    <t>Francisco Mansilha Pena Galante</t>
  </si>
  <si>
    <t>Inês Felizardo Ramalho</t>
  </si>
  <si>
    <t>Joaquim Miguel Reis Gomes Barreiras Inácio</t>
  </si>
  <si>
    <t>Pedro Alexandre Vieira Lopes</t>
  </si>
  <si>
    <t>Gonçalo Cachinho Matias da Silva Matos</t>
  </si>
  <si>
    <t>André Fatela Carvalho</t>
  </si>
  <si>
    <t>Felícia Ivana Litaay da Cruz</t>
  </si>
  <si>
    <t>José Duarte Coelho Rocha</t>
  </si>
  <si>
    <t>David Dias</t>
  </si>
  <si>
    <t>Ana Maria Catarino</t>
  </si>
  <si>
    <t>Gonçalo Miguel Oliveira Rocha</t>
  </si>
  <si>
    <t>Guilherme Rodrigues Lourenço</t>
  </si>
  <si>
    <t>Ana Ramalho</t>
  </si>
  <si>
    <t>Ludgero Muhongo Correia Pinto</t>
  </si>
  <si>
    <t>Francisco Javier Martínez Fabón</t>
  </si>
  <si>
    <t>Ricardo Jorge Serras Santos</t>
  </si>
  <si>
    <t>Leonardo Gomes Fernandes de Saraiva Augusto</t>
  </si>
  <si>
    <t>Marco Miguel Valente Gomes</t>
  </si>
  <si>
    <t>Nuno Daniel Matos Martins</t>
  </si>
  <si>
    <t>Eduardo José da Costa Pinto Silva Esteves</t>
  </si>
  <si>
    <t>João Pedro Esteves Pinheiro</t>
  </si>
  <si>
    <t>Nilton José Gomes Rainho Bárbara</t>
  </si>
  <si>
    <t>João Pedro Marinho Pires</t>
  </si>
  <si>
    <t>Bonus Videos</t>
  </si>
  <si>
    <t>Nota Combinada</t>
  </si>
  <si>
    <t>MAPs</t>
  </si>
  <si>
    <t>Final with MAPs and Bonus Videos</t>
  </si>
  <si>
    <t>COMUNICAÇÃO MULTIMÉDIA - ANO LECTIVO 2021/2022, 1º Semestre</t>
  </si>
  <si>
    <t xml:space="preserve">QUIZZES </t>
  </si>
  <si>
    <t>Week 2, Kahoot 1</t>
  </si>
  <si>
    <t>Week 2, Kahoot 2</t>
  </si>
  <si>
    <t>Week 3, Kahoot 1</t>
  </si>
  <si>
    <t>Week 3, Kahoot 2</t>
  </si>
  <si>
    <t>Week 4, Kahoot 1</t>
  </si>
  <si>
    <t>Week 4, Kahoot 2</t>
  </si>
  <si>
    <t>Week 5, Kahoot 1</t>
  </si>
  <si>
    <t>Week 5, Kahoot 2</t>
  </si>
  <si>
    <t>Week 6, Kahoot 1</t>
  </si>
  <si>
    <t>Week 6, Kahoot 2</t>
  </si>
  <si>
    <t>Week 7, Kahoot 1</t>
  </si>
  <si>
    <t>Week 7, Kahoot 2</t>
  </si>
  <si>
    <t>Total nº of questions counting for the final score</t>
  </si>
  <si>
    <t>Nº of questions rightly asked at the 6 selected lectures (by hand)</t>
  </si>
  <si>
    <t>FINAL SCORE</t>
  </si>
  <si>
    <t>Nº questions asked</t>
  </si>
  <si>
    <t>Nº questions answered</t>
  </si>
  <si>
    <t>Nº questions correct</t>
  </si>
  <si>
    <t>Example 1</t>
  </si>
  <si>
    <t>MISSING LECTURE</t>
  </si>
  <si>
    <t>Example 2</t>
  </si>
  <si>
    <t>MISSING LECTURES</t>
  </si>
  <si>
    <t>Example 3</t>
  </si>
  <si>
    <t>COVID WEEK</t>
  </si>
  <si>
    <t>ERASMUS WEEK</t>
  </si>
  <si>
    <t>COVID</t>
  </si>
  <si>
    <t>COMUNICAÇÃO MULTIMÉDIA, ALAMEDA - Ano Lectivo 2023/2024</t>
  </si>
  <si>
    <t>Luis Filipe Alves Valente</t>
  </si>
  <si>
    <t>João Francisco Livramento Santos</t>
  </si>
  <si>
    <t>Diogo Filipe Do Couto Marques Tavares</t>
  </si>
  <si>
    <t>Paulo Luís Santos Cruz</t>
  </si>
  <si>
    <t>Tomás Dias Pedro Ferreira</t>
  </si>
  <si>
    <t>Vítor Daniel De Rebelo Maçãs</t>
  </si>
  <si>
    <t>Diogo José Antunes Vaz</t>
  </si>
  <si>
    <t>Teresa Beatriz De Ponte Rodrigues</t>
  </si>
  <si>
    <t>Duarte Lourenço Sumares Velosa Barreto</t>
  </si>
  <si>
    <t>Gonçalo Luís Henriques Grácio</t>
  </si>
  <si>
    <t>Henrique José Domingos Ribeiro</t>
  </si>
  <si>
    <t>Maria Francisca Cardoso Pereira</t>
  </si>
  <si>
    <t>Rodrigo Manuel Livreiro Ventura</t>
  </si>
  <si>
    <t>Leonardo Yundi Aikawa</t>
  </si>
  <si>
    <t>Ludmila de Fátima Carnot de Morais</t>
  </si>
  <si>
    <t>Nicolas Patricio Vergara Castro</t>
  </si>
  <si>
    <t>Rodrigo Silva Dias Lopes</t>
  </si>
  <si>
    <t>João Pedro Araújo Silva</t>
  </si>
  <si>
    <t>João Pedro Figueiredo Gomes de Oliveira</t>
  </si>
  <si>
    <t>Rui Miguel Carapinha Rita</t>
  </si>
  <si>
    <t>Simão Amaral Neves</t>
  </si>
  <si>
    <t>1º EXAME - 17 JANEIRO 2024</t>
  </si>
  <si>
    <t>Exame 2</t>
  </si>
  <si>
    <t>2º EXAME - 30 JANEIRO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</si>
</sst>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)"/>
    <numFmt numFmtId="166" formatCode="0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ourier"/>
      <family val="3"/>
    </font>
    <font>
      <b/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Courier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5"/>
      <name val="Arial"/>
      <family val="2"/>
    </font>
    <font>
      <sz val="10"/>
      <color indexed="10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4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92D05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164" fontId="16" fillId="0" borderId="0" xfId="0" applyNumberFormat="1" applyFont="1"/>
    <xf numFmtId="164" fontId="0" fillId="0" borderId="0" xfId="0" applyNumberFormat="1" applyFont="1" applyFill="1"/>
    <xf numFmtId="2" fontId="0" fillId="0" borderId="0" xfId="0" applyNumberFormat="1"/>
    <xf numFmtId="0" fontId="18" fillId="0" borderId="0" xfId="0" applyFont="1" applyFill="1"/>
    <xf numFmtId="0" fontId="0" fillId="0" borderId="0" xfId="0" applyBorder="1"/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18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0" xfId="0" applyFont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164" fontId="16" fillId="0" borderId="0" xfId="0" applyNumberFormat="1" applyFont="1" applyAlignment="1">
      <alignment wrapText="1"/>
    </xf>
    <xf numFmtId="0" fontId="23" fillId="0" borderId="11" xfId="0" applyFont="1" applyFill="1" applyBorder="1"/>
    <xf numFmtId="0" fontId="23" fillId="0" borderId="10" xfId="0" applyFont="1" applyFill="1" applyBorder="1"/>
    <xf numFmtId="0" fontId="2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/>
    <xf numFmtId="1" fontId="26" fillId="0" borderId="0" xfId="0" applyNumberFormat="1" applyFont="1" applyFill="1"/>
    <xf numFmtId="1" fontId="23" fillId="0" borderId="11" xfId="0" applyNumberFormat="1" applyFont="1" applyFill="1" applyBorder="1"/>
    <xf numFmtId="1" fontId="26" fillId="0" borderId="10" xfId="0" applyNumberFormat="1" applyFont="1" applyFill="1" applyBorder="1"/>
    <xf numFmtId="1" fontId="23" fillId="0" borderId="10" xfId="0" applyNumberFormat="1" applyFont="1" applyFill="1" applyBorder="1"/>
    <xf numFmtId="1" fontId="23" fillId="0" borderId="11" xfId="0" applyNumberFormat="1" applyFont="1" applyFill="1" applyBorder="1" applyAlignment="1">
      <alignment horizontal="center"/>
    </xf>
    <xf numFmtId="0" fontId="0" fillId="0" borderId="11" xfId="0" applyFill="1" applyBorder="1"/>
    <xf numFmtId="0" fontId="23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/>
    <xf numFmtId="0" fontId="23" fillId="0" borderId="0" xfId="0" applyFont="1" applyFill="1"/>
    <xf numFmtId="165" fontId="21" fillId="0" borderId="0" xfId="0" applyNumberFormat="1" applyFont="1" applyBorder="1" applyAlignment="1" applyProtection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2" fontId="23" fillId="0" borderId="0" xfId="0" applyNumberFormat="1" applyFont="1" applyBorder="1"/>
    <xf numFmtId="0" fontId="0" fillId="0" borderId="11" xfId="0" applyBorder="1" applyAlignment="1">
      <alignment horizontal="center"/>
    </xf>
    <xf numFmtId="165" fontId="27" fillId="0" borderId="0" xfId="0" quotePrefix="1" applyNumberFormat="1" applyFont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horizontal="left"/>
    </xf>
    <xf numFmtId="0" fontId="3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 applyProtection="1">
      <alignment horizontal="left"/>
    </xf>
    <xf numFmtId="2" fontId="23" fillId="0" borderId="0" xfId="0" applyNumberFormat="1" applyFont="1"/>
    <xf numFmtId="0" fontId="23" fillId="0" borderId="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6" fontId="22" fillId="0" borderId="0" xfId="0" applyNumberFormat="1" applyFont="1" applyAlignment="1" applyProtection="1">
      <alignment horizontal="center"/>
    </xf>
    <xf numFmtId="0" fontId="22" fillId="0" borderId="0" xfId="0" applyFont="1"/>
    <xf numFmtId="0" fontId="24" fillId="0" borderId="0" xfId="0" applyFont="1" applyAlignment="1">
      <alignment horizontal="center" wrapText="1"/>
    </xf>
    <xf numFmtId="2" fontId="24" fillId="0" borderId="0" xfId="0" applyNumberFormat="1" applyFont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3" fillId="0" borderId="0" xfId="0" applyFont="1"/>
    <xf numFmtId="0" fontId="31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3" fillId="33" borderId="0" xfId="0" applyNumberFormat="1" applyFont="1" applyFill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9" fillId="0" borderId="11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31" fillId="0" borderId="11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9" fillId="36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2" fontId="23" fillId="36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11" xfId="0" applyFont="1" applyBorder="1"/>
    <xf numFmtId="0" fontId="30" fillId="0" borderId="0" xfId="0" applyFont="1" applyBorder="1"/>
    <xf numFmtId="0" fontId="30" fillId="0" borderId="10" xfId="0" applyFont="1" applyBorder="1"/>
    <xf numFmtId="0" fontId="30" fillId="0" borderId="0" xfId="0" applyFont="1"/>
    <xf numFmtId="0" fontId="33" fillId="0" borderId="10" xfId="0" applyFont="1" applyBorder="1"/>
    <xf numFmtId="0" fontId="33" fillId="0" borderId="0" xfId="0" applyFont="1"/>
    <xf numFmtId="0" fontId="0" fillId="0" borderId="11" xfId="0" applyBorder="1"/>
    <xf numFmtId="1" fontId="18" fillId="0" borderId="0" xfId="0" applyNumberFormat="1" applyFont="1"/>
    <xf numFmtId="0" fontId="0" fillId="0" borderId="14" xfId="0" applyNumberFormat="1" applyFont="1" applyBorder="1" applyAlignment="1"/>
    <xf numFmtId="49" fontId="0" fillId="0" borderId="14" xfId="0" applyNumberFormat="1" applyFont="1" applyBorder="1" applyAlignment="1"/>
    <xf numFmtId="2" fontId="35" fillId="36" borderId="0" xfId="0" applyNumberFormat="1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1" fontId="0" fillId="37" borderId="16" xfId="0" applyNumberFormat="1" applyFont="1" applyFill="1" applyBorder="1" applyAlignment="1"/>
    <xf numFmtId="1" fontId="0" fillId="37" borderId="14" xfId="0" applyNumberFormat="1" applyFont="1" applyFill="1" applyBorder="1" applyAlignment="1"/>
    <xf numFmtId="1" fontId="36" fillId="37" borderId="17" xfId="0" applyNumberFormat="1" applyFont="1" applyFill="1" applyBorder="1" applyAlignment="1">
      <alignment horizontal="center"/>
    </xf>
    <xf numFmtId="0" fontId="35" fillId="37" borderId="16" xfId="0" applyNumberFormat="1" applyFont="1" applyFill="1" applyBorder="1" applyAlignment="1">
      <alignment horizontal="center"/>
    </xf>
    <xf numFmtId="0" fontId="0" fillId="37" borderId="14" xfId="0" applyNumberFormat="1" applyFont="1" applyFill="1" applyBorder="1" applyAlignment="1"/>
    <xf numFmtId="0" fontId="0" fillId="37" borderId="17" xfId="0" applyNumberFormat="1" applyFont="1" applyFill="1" applyBorder="1" applyAlignment="1"/>
    <xf numFmtId="49" fontId="0" fillId="38" borderId="13" xfId="0" applyNumberFormat="1" applyFont="1" applyFill="1" applyBorder="1" applyAlignment="1"/>
    <xf numFmtId="49" fontId="0" fillId="38" borderId="0" xfId="0" applyNumberFormat="1" applyFont="1" applyFill="1" applyBorder="1" applyAlignment="1"/>
    <xf numFmtId="49" fontId="0" fillId="38" borderId="12" xfId="0" applyNumberFormat="1" applyFont="1" applyFill="1" applyBorder="1" applyAlignment="1"/>
    <xf numFmtId="0" fontId="0" fillId="37" borderId="16" xfId="0" applyNumberFormat="1" applyFont="1" applyFill="1" applyBorder="1" applyAlignment="1"/>
    <xf numFmtId="1" fontId="37" fillId="37" borderId="17" xfId="0" applyNumberFormat="1" applyFont="1" applyFill="1" applyBorder="1" applyAlignment="1">
      <alignment horizontal="center"/>
    </xf>
    <xf numFmtId="49" fontId="0" fillId="39" borderId="13" xfId="0" applyNumberFormat="1" applyFont="1" applyFill="1" applyBorder="1" applyAlignment="1"/>
    <xf numFmtId="49" fontId="0" fillId="39" borderId="0" xfId="0" applyNumberFormat="1" applyFont="1" applyFill="1" applyBorder="1" applyAlignment="1"/>
    <xf numFmtId="49" fontId="0" fillId="39" borderId="12" xfId="0" applyNumberFormat="1" applyFont="1" applyFill="1" applyBorder="1" applyAlignment="1"/>
    <xf numFmtId="0" fontId="38" fillId="37" borderId="16" xfId="0" applyFont="1" applyFill="1" applyBorder="1" applyAlignment="1"/>
    <xf numFmtId="0" fontId="38" fillId="37" borderId="14" xfId="0" applyFont="1" applyFill="1" applyBorder="1" applyAlignment="1"/>
    <xf numFmtId="0" fontId="38" fillId="37" borderId="17" xfId="0" applyFont="1" applyFill="1" applyBorder="1" applyAlignment="1"/>
    <xf numFmtId="0" fontId="23" fillId="40" borderId="0" xfId="0" applyFont="1" applyFill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11" xfId="0" applyFont="1" applyBorder="1"/>
    <xf numFmtId="0" fontId="39" fillId="0" borderId="0" xfId="0" applyFont="1"/>
    <xf numFmtId="0" fontId="39" fillId="0" borderId="10" xfId="0" applyFont="1" applyBorder="1"/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/>
    <xf numFmtId="0" fontId="0" fillId="35" borderId="0" xfId="0" applyFill="1"/>
    <xf numFmtId="0" fontId="23" fillId="0" borderId="11" xfId="0" applyFont="1" applyBorder="1"/>
    <xf numFmtId="0" fontId="26" fillId="0" borderId="0" xfId="0" applyFont="1"/>
    <xf numFmtId="0" fontId="26" fillId="0" borderId="0" xfId="0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23" fillId="0" borderId="11" xfId="0" applyFont="1" applyBorder="1" applyAlignment="1">
      <alignment horizontal="center"/>
    </xf>
    <xf numFmtId="2" fontId="16" fillId="0" borderId="0" xfId="0" applyNumberFormat="1" applyFont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0" fontId="41" fillId="0" borderId="0" xfId="0" applyFont="1"/>
    <xf numFmtId="0" fontId="0" fillId="0" borderId="14" xfId="0" applyBorder="1"/>
    <xf numFmtId="49" fontId="0" fillId="0" borderId="14" xfId="0" applyNumberFormat="1" applyBorder="1"/>
    <xf numFmtId="0" fontId="40" fillId="0" borderId="0" xfId="0" applyFont="1"/>
    <xf numFmtId="1" fontId="0" fillId="0" borderId="0" xfId="0" applyNumberFormat="1" applyFont="1" applyFill="1" applyAlignment="1">
      <alignment horizontal="center"/>
    </xf>
    <xf numFmtId="0" fontId="16" fillId="0" borderId="0" xfId="0" applyFont="1" applyFill="1"/>
    <xf numFmtId="164" fontId="16" fillId="0" borderId="0" xfId="0" applyNumberFormat="1" applyFont="1" applyFill="1"/>
    <xf numFmtId="2" fontId="16" fillId="0" borderId="0" xfId="0" applyNumberFormat="1" applyFont="1" applyFill="1"/>
    <xf numFmtId="164" fontId="16" fillId="0" borderId="0" xfId="0" applyNumberFormat="1" applyFont="1" applyFill="1" applyAlignment="1">
      <alignment wrapText="1"/>
    </xf>
    <xf numFmtId="0" fontId="16" fillId="0" borderId="0" xfId="0" applyFont="1" applyFill="1" applyAlignment="1">
      <alignment horizontal="center"/>
    </xf>
    <xf numFmtId="2" fontId="16" fillId="0" borderId="0" xfId="0" applyNumberFormat="1" applyFont="1" applyFill="1" applyAlignment="1">
      <alignment horizontal="center" wrapText="1"/>
    </xf>
    <xf numFmtId="1" fontId="16" fillId="0" borderId="0" xfId="0" applyNumberFormat="1" applyFont="1" applyFill="1" applyAlignment="1">
      <alignment horizontal="center" wrapText="1"/>
    </xf>
    <xf numFmtId="0" fontId="42" fillId="0" borderId="0" xfId="0" applyFont="1"/>
    <xf numFmtId="164" fontId="0" fillId="41" borderId="0" xfId="0" applyNumberFormat="1" applyFill="1"/>
    <xf numFmtId="1" fontId="0" fillId="36" borderId="0" xfId="0" applyNumberFormat="1" applyFont="1" applyFill="1" applyAlignment="1">
      <alignment horizontal="center"/>
    </xf>
    <xf numFmtId="1" fontId="0" fillId="36" borderId="0" xfId="0" applyNumberFormat="1" applyFill="1" applyAlignment="1">
      <alignment horizontal="center"/>
    </xf>
    <xf numFmtId="0" fontId="0" fillId="42" borderId="0" xfId="0" applyFill="1"/>
    <xf numFmtId="1" fontId="23" fillId="34" borderId="11" xfId="0" applyNumberFormat="1" applyFont="1" applyFill="1" applyBorder="1" applyAlignment="1">
      <alignment horizontal="center"/>
    </xf>
    <xf numFmtId="1" fontId="23" fillId="34" borderId="0" xfId="0" applyNumberFormat="1" applyFont="1" applyFill="1" applyBorder="1" applyAlignment="1">
      <alignment horizontal="center"/>
    </xf>
    <xf numFmtId="1" fontId="23" fillId="34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/>
    <xf numFmtId="0" fontId="23" fillId="0" borderId="0" xfId="0" applyFont="1" applyFill="1"/>
    <xf numFmtId="0" fontId="23" fillId="0" borderId="10" xfId="0" applyFont="1" applyFill="1" applyBorder="1"/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" fontId="23" fillId="35" borderId="11" xfId="0" applyNumberFormat="1" applyFont="1" applyFill="1" applyBorder="1" applyAlignment="1">
      <alignment horizontal="center"/>
    </xf>
    <xf numFmtId="1" fontId="23" fillId="35" borderId="0" xfId="0" applyNumberFormat="1" applyFont="1" applyFill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/>
    </xf>
    <xf numFmtId="1" fontId="23" fillId="35" borderId="0" xfId="0" applyNumberFormat="1" applyFont="1" applyFill="1" applyAlignment="1">
      <alignment horizontal="center"/>
    </xf>
    <xf numFmtId="1" fontId="23" fillId="34" borderId="0" xfId="0" applyNumberFormat="1" applyFont="1" applyFill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/>
    </xf>
    <xf numFmtId="2" fontId="23" fillId="34" borderId="11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2" fontId="23" fillId="34" borderId="10" xfId="0" applyNumberFormat="1" applyFont="1" applyFill="1" applyBorder="1" applyAlignment="1">
      <alignment horizontal="center"/>
    </xf>
    <xf numFmtId="0" fontId="41" fillId="0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2"/>
  <sheetViews>
    <sheetView zoomScale="90" zoomScaleNormal="90" workbookViewId="0">
      <selection activeCell="M12" sqref="M12"/>
    </sheetView>
  </sheetViews>
  <sheetFormatPr defaultRowHeight="15" x14ac:dyDescent="0.25"/>
  <cols>
    <col min="2" max="2" width="47.28515625" customWidth="1"/>
    <col min="5" max="5" width="9.140625" style="7"/>
    <col min="6" max="6" width="8.7109375" style="10"/>
    <col min="7" max="7" width="8.7109375" style="7"/>
    <col min="12" max="12" width="12.5703125" style="10" customWidth="1"/>
    <col min="13" max="13" width="20" style="182" customWidth="1"/>
  </cols>
  <sheetData>
    <row r="2" spans="1:15" ht="18.75" x14ac:dyDescent="0.3">
      <c r="A2" s="198" t="s">
        <v>80</v>
      </c>
    </row>
    <row r="3" spans="1:15" ht="18.75" x14ac:dyDescent="0.3">
      <c r="A3" s="198" t="s">
        <v>102</v>
      </c>
    </row>
    <row r="4" spans="1:15" x14ac:dyDescent="0.25">
      <c r="H4" s="1"/>
      <c r="I4" s="1"/>
      <c r="J4" s="1"/>
    </row>
    <row r="5" spans="1:15" ht="30" x14ac:dyDescent="0.25">
      <c r="A5" s="5" t="s">
        <v>0</v>
      </c>
      <c r="B5" s="5" t="s">
        <v>1</v>
      </c>
      <c r="C5" s="5" t="s">
        <v>2</v>
      </c>
      <c r="D5" s="5" t="s">
        <v>3</v>
      </c>
      <c r="E5" s="8" t="s">
        <v>4</v>
      </c>
      <c r="F5" s="175" t="s">
        <v>50</v>
      </c>
      <c r="G5" s="30" t="s">
        <v>48</v>
      </c>
      <c r="H5" s="6" t="s">
        <v>5</v>
      </c>
      <c r="I5" s="6" t="s">
        <v>6</v>
      </c>
      <c r="J5" s="6" t="s">
        <v>7</v>
      </c>
      <c r="K5" s="5" t="s">
        <v>8</v>
      </c>
      <c r="L5" s="173" t="s">
        <v>49</v>
      </c>
      <c r="M5" s="183" t="s">
        <v>51</v>
      </c>
      <c r="N5" s="5" t="s">
        <v>9</v>
      </c>
    </row>
    <row r="7" spans="1:15" x14ac:dyDescent="0.25">
      <c r="A7" s="27">
        <v>63111</v>
      </c>
      <c r="B7" s="27" t="s">
        <v>81</v>
      </c>
      <c r="C7">
        <v>13</v>
      </c>
      <c r="E7" s="4"/>
      <c r="F7" s="3">
        <v>0</v>
      </c>
      <c r="G7" s="4"/>
      <c r="H7" s="2"/>
      <c r="I7" s="2"/>
      <c r="J7" s="2"/>
      <c r="K7" s="2" t="s">
        <v>9</v>
      </c>
      <c r="L7" s="3" t="s">
        <v>9</v>
      </c>
      <c r="M7" s="184"/>
      <c r="N7" s="2"/>
      <c r="O7" s="2"/>
    </row>
    <row r="8" spans="1:15" x14ac:dyDescent="0.25">
      <c r="A8" s="186">
        <v>90103</v>
      </c>
      <c r="B8" s="186" t="s">
        <v>82</v>
      </c>
      <c r="C8" s="186">
        <v>14</v>
      </c>
      <c r="D8">
        <v>15</v>
      </c>
      <c r="E8" s="199">
        <v>14.5</v>
      </c>
      <c r="F8" s="3">
        <v>16.666666666666668</v>
      </c>
      <c r="G8" s="4"/>
      <c r="H8" s="4">
        <v>5</v>
      </c>
      <c r="I8" s="4">
        <v>5.3</v>
      </c>
      <c r="J8" s="4">
        <v>4.8</v>
      </c>
      <c r="K8" s="2">
        <f t="shared" ref="K8:K18" si="0">SUM(H8:J8)</f>
        <v>15.100000000000001</v>
      </c>
      <c r="L8" s="3">
        <f t="shared" ref="L8:L16" si="1">0.35*E8+0.5*K8+0.15*F8+G8</f>
        <v>15.125</v>
      </c>
      <c r="M8" s="200">
        <v>15</v>
      </c>
      <c r="N8" s="2"/>
      <c r="O8" s="2"/>
    </row>
    <row r="9" spans="1:15" x14ac:dyDescent="0.25">
      <c r="A9" s="27">
        <v>93043</v>
      </c>
      <c r="B9" s="27" t="s">
        <v>83</v>
      </c>
      <c r="C9" t="s">
        <v>9</v>
      </c>
      <c r="E9" s="4"/>
      <c r="F9" s="3">
        <v>0</v>
      </c>
      <c r="G9" s="4"/>
      <c r="H9" s="4"/>
      <c r="I9" s="4"/>
      <c r="J9" s="4"/>
      <c r="K9" s="2">
        <f t="shared" si="0"/>
        <v>0</v>
      </c>
      <c r="L9" s="3">
        <f t="shared" si="1"/>
        <v>0</v>
      </c>
      <c r="M9" s="184"/>
      <c r="N9" s="2"/>
      <c r="O9" s="2"/>
    </row>
    <row r="10" spans="1:15" x14ac:dyDescent="0.25">
      <c r="A10" s="27">
        <v>93150</v>
      </c>
      <c r="B10" s="27" t="s">
        <v>84</v>
      </c>
      <c r="C10">
        <v>13</v>
      </c>
      <c r="D10">
        <v>17</v>
      </c>
      <c r="E10" s="4">
        <v>13</v>
      </c>
      <c r="F10" s="3">
        <v>18</v>
      </c>
      <c r="G10" s="4"/>
      <c r="H10" s="4">
        <v>4.8</v>
      </c>
      <c r="I10" s="4">
        <v>5.7</v>
      </c>
      <c r="J10" s="4">
        <v>6</v>
      </c>
      <c r="K10" s="2">
        <f t="shared" si="0"/>
        <v>16.5</v>
      </c>
      <c r="L10" s="3">
        <f t="shared" si="1"/>
        <v>15.5</v>
      </c>
      <c r="M10" s="201">
        <v>16</v>
      </c>
      <c r="N10" s="2"/>
      <c r="O10" s="2"/>
    </row>
    <row r="11" spans="1:15" x14ac:dyDescent="0.25">
      <c r="A11" s="186">
        <v>93193</v>
      </c>
      <c r="B11" s="186" t="s">
        <v>85</v>
      </c>
      <c r="C11" s="186">
        <v>14</v>
      </c>
      <c r="D11">
        <v>15</v>
      </c>
      <c r="E11" s="199">
        <v>14.5</v>
      </c>
      <c r="F11" s="3">
        <v>15.333333333333334</v>
      </c>
      <c r="G11" s="4"/>
      <c r="H11" s="4">
        <v>5.3</v>
      </c>
      <c r="I11" s="4">
        <v>4</v>
      </c>
      <c r="J11" s="4">
        <v>3.5</v>
      </c>
      <c r="K11" s="2">
        <f t="shared" si="0"/>
        <v>12.8</v>
      </c>
      <c r="L11" s="3">
        <f t="shared" si="1"/>
        <v>13.774999999999999</v>
      </c>
      <c r="M11" s="201">
        <v>14</v>
      </c>
      <c r="N11" s="2"/>
      <c r="O11" s="2"/>
    </row>
    <row r="12" spans="1:15" s="2" customFormat="1" x14ac:dyDescent="0.25">
      <c r="A12" s="231">
        <v>93200</v>
      </c>
      <c r="B12" s="231" t="s">
        <v>86</v>
      </c>
      <c r="C12" s="231">
        <v>14</v>
      </c>
      <c r="D12" s="2">
        <v>15</v>
      </c>
      <c r="E12" s="4">
        <v>14.5</v>
      </c>
      <c r="F12" s="3">
        <v>12</v>
      </c>
      <c r="G12" s="4"/>
      <c r="H12" s="4">
        <v>2</v>
      </c>
      <c r="I12" s="4">
        <v>4.4000000000000004</v>
      </c>
      <c r="J12" s="4">
        <v>3.7</v>
      </c>
      <c r="K12" s="2">
        <f t="shared" si="0"/>
        <v>10.100000000000001</v>
      </c>
      <c r="L12" s="3">
        <f t="shared" si="1"/>
        <v>11.925000000000001</v>
      </c>
      <c r="M12" s="201">
        <v>12</v>
      </c>
    </row>
    <row r="13" spans="1:15" x14ac:dyDescent="0.25">
      <c r="A13" s="186">
        <v>95509</v>
      </c>
      <c r="B13" s="186" t="s">
        <v>87</v>
      </c>
      <c r="C13" s="186">
        <v>15</v>
      </c>
      <c r="D13">
        <v>16</v>
      </c>
      <c r="E13" s="199">
        <v>15.5</v>
      </c>
      <c r="F13" s="3">
        <v>16</v>
      </c>
      <c r="G13" s="4"/>
      <c r="H13" s="4">
        <v>6.3</v>
      </c>
      <c r="I13" s="4">
        <v>5.5</v>
      </c>
      <c r="J13" s="4">
        <v>3.5</v>
      </c>
      <c r="K13" s="2">
        <f t="shared" si="0"/>
        <v>15.3</v>
      </c>
      <c r="L13" s="3">
        <f t="shared" si="1"/>
        <v>15.475</v>
      </c>
      <c r="M13" s="201">
        <v>16</v>
      </c>
      <c r="N13" s="2"/>
      <c r="O13" s="2"/>
    </row>
    <row r="14" spans="1:15" x14ac:dyDescent="0.25">
      <c r="A14" s="27">
        <v>96326</v>
      </c>
      <c r="B14" s="27" t="s">
        <v>88</v>
      </c>
      <c r="C14">
        <v>14</v>
      </c>
      <c r="D14">
        <v>17</v>
      </c>
      <c r="E14" s="4">
        <v>14</v>
      </c>
      <c r="F14" s="3">
        <v>6.666666666666667</v>
      </c>
      <c r="G14" s="4"/>
      <c r="H14" s="4">
        <v>5.2</v>
      </c>
      <c r="I14" s="4">
        <v>4.2</v>
      </c>
      <c r="J14" s="4">
        <v>0.2</v>
      </c>
      <c r="K14" s="2">
        <f t="shared" si="0"/>
        <v>9.6</v>
      </c>
      <c r="L14" s="3">
        <f t="shared" si="1"/>
        <v>10.7</v>
      </c>
      <c r="M14" s="201">
        <v>11</v>
      </c>
      <c r="N14" s="2"/>
      <c r="O14" s="2"/>
    </row>
    <row r="15" spans="1:15" x14ac:dyDescent="0.25">
      <c r="A15" s="27">
        <v>99928</v>
      </c>
      <c r="B15" s="27" t="s">
        <v>89</v>
      </c>
      <c r="C15">
        <v>14</v>
      </c>
      <c r="D15">
        <v>17</v>
      </c>
      <c r="E15" s="4">
        <v>14</v>
      </c>
      <c r="F15" s="3">
        <v>16</v>
      </c>
      <c r="G15" s="4"/>
      <c r="H15" s="4">
        <v>6</v>
      </c>
      <c r="I15" s="4">
        <v>5.4</v>
      </c>
      <c r="J15" s="4">
        <v>3</v>
      </c>
      <c r="K15" s="2">
        <f t="shared" si="0"/>
        <v>14.4</v>
      </c>
      <c r="L15" s="3">
        <f t="shared" si="1"/>
        <v>14.5</v>
      </c>
      <c r="M15" s="201">
        <v>15</v>
      </c>
      <c r="N15" s="2"/>
      <c r="O15" s="2"/>
    </row>
    <row r="16" spans="1:15" x14ac:dyDescent="0.25">
      <c r="A16" s="187">
        <v>99946</v>
      </c>
      <c r="B16" s="188" t="s">
        <v>90</v>
      </c>
      <c r="C16" s="187">
        <v>15</v>
      </c>
      <c r="D16" s="187">
        <v>15</v>
      </c>
      <c r="E16" s="199">
        <v>16</v>
      </c>
      <c r="F16" s="3">
        <v>15.333333333333334</v>
      </c>
      <c r="G16" s="4"/>
      <c r="H16" s="4">
        <v>6</v>
      </c>
      <c r="I16" s="4">
        <v>4.7</v>
      </c>
      <c r="J16" s="4">
        <v>3</v>
      </c>
      <c r="K16" s="2">
        <f t="shared" si="0"/>
        <v>13.7</v>
      </c>
      <c r="L16" s="3">
        <f t="shared" si="1"/>
        <v>14.75</v>
      </c>
      <c r="M16" s="201">
        <v>15</v>
      </c>
      <c r="N16" s="2"/>
      <c r="O16" s="2"/>
    </row>
    <row r="17" spans="1:15" x14ac:dyDescent="0.25">
      <c r="A17" s="27">
        <v>99954</v>
      </c>
      <c r="B17" s="27" t="s">
        <v>91</v>
      </c>
      <c r="C17">
        <v>15</v>
      </c>
      <c r="D17" s="17">
        <v>16</v>
      </c>
      <c r="E17" s="199">
        <v>15.5</v>
      </c>
      <c r="F17" s="3">
        <v>18</v>
      </c>
      <c r="G17" s="4">
        <v>0.5</v>
      </c>
      <c r="H17" s="4">
        <v>1.5</v>
      </c>
      <c r="I17" s="4">
        <v>3.5</v>
      </c>
      <c r="J17" s="4">
        <v>2.5</v>
      </c>
      <c r="K17" s="202">
        <f t="shared" si="0"/>
        <v>7.5</v>
      </c>
      <c r="L17" s="3" t="s">
        <v>9</v>
      </c>
      <c r="M17" s="184"/>
      <c r="N17" s="2"/>
      <c r="O17" s="2"/>
    </row>
    <row r="18" spans="1:15" x14ac:dyDescent="0.25">
      <c r="A18" s="27">
        <v>100024</v>
      </c>
      <c r="B18" s="27" t="s">
        <v>92</v>
      </c>
      <c r="C18">
        <v>14</v>
      </c>
      <c r="D18">
        <v>17</v>
      </c>
      <c r="E18" s="4">
        <v>14</v>
      </c>
      <c r="F18" s="3">
        <v>16</v>
      </c>
      <c r="G18" s="4"/>
      <c r="H18" s="4">
        <v>5.5</v>
      </c>
      <c r="I18" s="4">
        <v>5.3</v>
      </c>
      <c r="J18" s="4">
        <v>2.9</v>
      </c>
      <c r="K18" s="2">
        <f t="shared" si="0"/>
        <v>13.700000000000001</v>
      </c>
      <c r="L18" s="3">
        <f>0.35*E18+0.5*K18+0.15*F18+G18</f>
        <v>14.15</v>
      </c>
      <c r="M18" s="201">
        <v>14</v>
      </c>
      <c r="N18" s="2"/>
      <c r="O18" s="2"/>
    </row>
    <row r="19" spans="1:15" x14ac:dyDescent="0.25">
      <c r="A19" s="187">
        <v>100079</v>
      </c>
      <c r="B19" s="188" t="s">
        <v>93</v>
      </c>
      <c r="C19" s="187">
        <v>15</v>
      </c>
      <c r="D19" s="187">
        <v>15</v>
      </c>
      <c r="E19" s="199">
        <v>16</v>
      </c>
      <c r="F19" s="3">
        <v>12</v>
      </c>
      <c r="G19" s="4"/>
      <c r="H19" s="4"/>
      <c r="I19" s="4"/>
      <c r="J19" s="4"/>
      <c r="K19" s="2"/>
      <c r="L19" s="3"/>
      <c r="M19" s="185"/>
      <c r="N19" s="2" t="s">
        <v>9</v>
      </c>
      <c r="O19" s="2"/>
    </row>
    <row r="20" spans="1:15" x14ac:dyDescent="0.25">
      <c r="A20" s="27">
        <v>101253</v>
      </c>
      <c r="B20" s="27" t="s">
        <v>38</v>
      </c>
      <c r="E20" s="4"/>
      <c r="F20" s="3" t="s">
        <v>9</v>
      </c>
      <c r="G20" s="4"/>
      <c r="H20" s="4"/>
      <c r="I20" s="4"/>
      <c r="J20" s="4"/>
      <c r="K20" s="2" t="s">
        <v>9</v>
      </c>
      <c r="L20" s="3" t="s">
        <v>9</v>
      </c>
      <c r="M20" s="185"/>
      <c r="N20" s="2"/>
      <c r="O20" s="2"/>
    </row>
    <row r="21" spans="1:15" x14ac:dyDescent="0.25">
      <c r="A21" s="27">
        <v>104694</v>
      </c>
      <c r="B21" s="27" t="s">
        <v>94</v>
      </c>
      <c r="C21">
        <v>14</v>
      </c>
      <c r="D21">
        <v>17</v>
      </c>
      <c r="E21" s="4">
        <v>14</v>
      </c>
      <c r="F21" s="3">
        <v>13.333333333333334</v>
      </c>
      <c r="G21" s="4">
        <v>1</v>
      </c>
      <c r="H21" s="4">
        <v>5</v>
      </c>
      <c r="I21" s="4">
        <v>3</v>
      </c>
      <c r="J21" s="4">
        <v>3</v>
      </c>
      <c r="K21" s="2">
        <f t="shared" ref="K21:K28" si="2">SUM(H21:J21)</f>
        <v>11</v>
      </c>
      <c r="L21" s="3">
        <f>0.35*E21+0.5*K21+0.15*F21+G21</f>
        <v>13.399999999999999</v>
      </c>
      <c r="M21" s="201">
        <v>14</v>
      </c>
      <c r="N21" s="2"/>
      <c r="O21" s="2"/>
    </row>
    <row r="22" spans="1:15" x14ac:dyDescent="0.25">
      <c r="A22" s="27">
        <v>104705</v>
      </c>
      <c r="B22" s="27" t="s">
        <v>95</v>
      </c>
      <c r="C22">
        <v>14</v>
      </c>
      <c r="D22">
        <v>18</v>
      </c>
      <c r="E22" s="4">
        <v>14</v>
      </c>
      <c r="F22" s="3">
        <v>8</v>
      </c>
      <c r="G22" s="4"/>
      <c r="H22" s="4"/>
      <c r="I22" s="4">
        <v>0</v>
      </c>
      <c r="J22" s="4">
        <v>0.3</v>
      </c>
      <c r="K22" s="202">
        <f t="shared" si="2"/>
        <v>0.3</v>
      </c>
      <c r="L22" s="3" t="s">
        <v>9</v>
      </c>
      <c r="M22" s="184"/>
      <c r="N22" s="2"/>
      <c r="O22" s="2"/>
    </row>
    <row r="23" spans="1:15" x14ac:dyDescent="0.25">
      <c r="A23" s="27">
        <v>105833</v>
      </c>
      <c r="B23" s="27" t="s">
        <v>96</v>
      </c>
      <c r="C23">
        <v>14</v>
      </c>
      <c r="D23">
        <v>17</v>
      </c>
      <c r="E23" s="4">
        <v>14</v>
      </c>
      <c r="F23" s="3">
        <v>10.666666666666666</v>
      </c>
      <c r="G23" s="4"/>
      <c r="H23" s="4"/>
      <c r="I23" s="4">
        <v>1</v>
      </c>
      <c r="J23" s="4"/>
      <c r="K23" s="202">
        <f t="shared" si="2"/>
        <v>1</v>
      </c>
      <c r="L23" s="3" t="s">
        <v>9</v>
      </c>
      <c r="M23" s="184"/>
      <c r="N23" s="2"/>
      <c r="O23" s="2"/>
    </row>
    <row r="24" spans="1:15" x14ac:dyDescent="0.25">
      <c r="A24" s="189">
        <v>107255</v>
      </c>
      <c r="B24" s="189" t="s">
        <v>97</v>
      </c>
      <c r="C24" s="189">
        <v>13</v>
      </c>
      <c r="D24">
        <v>17</v>
      </c>
      <c r="E24" s="4">
        <v>13</v>
      </c>
      <c r="F24" s="3">
        <v>20</v>
      </c>
      <c r="G24" s="4">
        <v>0.5</v>
      </c>
      <c r="H24" s="4">
        <v>6.2</v>
      </c>
      <c r="I24" s="4">
        <v>4.7</v>
      </c>
      <c r="J24" s="4">
        <v>5.8</v>
      </c>
      <c r="K24" s="2">
        <f t="shared" si="2"/>
        <v>16.7</v>
      </c>
      <c r="L24" s="3">
        <f>0.35*E24+0.5*K24+0.15*F24+G24</f>
        <v>16.399999999999999</v>
      </c>
      <c r="M24" s="201">
        <v>17</v>
      </c>
      <c r="N24" s="2"/>
      <c r="O24" s="2"/>
    </row>
    <row r="25" spans="1:15" x14ac:dyDescent="0.25">
      <c r="A25" s="186">
        <v>107343</v>
      </c>
      <c r="B25" s="186" t="s">
        <v>98</v>
      </c>
      <c r="C25">
        <v>15</v>
      </c>
      <c r="D25">
        <v>16</v>
      </c>
      <c r="E25" s="199">
        <v>15.5</v>
      </c>
      <c r="F25" s="3">
        <v>16</v>
      </c>
      <c r="G25" s="4"/>
      <c r="H25" s="4">
        <v>5.3</v>
      </c>
      <c r="I25" s="4">
        <v>4.5</v>
      </c>
      <c r="J25" s="4">
        <v>3.7</v>
      </c>
      <c r="K25" s="2">
        <f t="shared" si="2"/>
        <v>13.5</v>
      </c>
      <c r="L25" s="3">
        <f>0.35*E25+0.5*K25+0.15*F25+G25</f>
        <v>14.575000000000001</v>
      </c>
      <c r="M25" s="201">
        <v>15</v>
      </c>
      <c r="N25" s="2"/>
      <c r="O25" s="2"/>
    </row>
    <row r="26" spans="1:15" x14ac:dyDescent="0.25">
      <c r="A26" s="186">
        <v>107347</v>
      </c>
      <c r="B26" s="186" t="s">
        <v>99</v>
      </c>
      <c r="C26">
        <v>13</v>
      </c>
      <c r="D26">
        <v>16</v>
      </c>
      <c r="E26" s="4">
        <v>13</v>
      </c>
      <c r="F26" s="3">
        <v>16</v>
      </c>
      <c r="G26" s="4"/>
      <c r="H26" s="4">
        <v>4.5</v>
      </c>
      <c r="I26" s="4">
        <v>4.7</v>
      </c>
      <c r="J26" s="4">
        <v>2.2999999999999998</v>
      </c>
      <c r="K26" s="2">
        <f t="shared" si="2"/>
        <v>11.5</v>
      </c>
      <c r="L26" s="3">
        <f>0.35*E26+0.5*K26+0.15*F26+G26</f>
        <v>12.700000000000001</v>
      </c>
      <c r="M26" s="201">
        <v>13</v>
      </c>
      <c r="N26" s="2"/>
      <c r="O26" s="2"/>
    </row>
    <row r="27" spans="1:15" x14ac:dyDescent="0.25">
      <c r="A27" s="186">
        <v>107349</v>
      </c>
      <c r="B27" s="186" t="s">
        <v>100</v>
      </c>
      <c r="C27">
        <v>13</v>
      </c>
      <c r="D27">
        <v>16</v>
      </c>
      <c r="E27" s="4">
        <v>13</v>
      </c>
      <c r="F27" s="3">
        <v>15.333333333333334</v>
      </c>
      <c r="G27" s="4"/>
      <c r="H27" s="4">
        <v>6</v>
      </c>
      <c r="I27" s="4">
        <v>4.8</v>
      </c>
      <c r="J27" s="4">
        <v>2.9</v>
      </c>
      <c r="K27" s="2">
        <f t="shared" si="2"/>
        <v>13.700000000000001</v>
      </c>
      <c r="L27" s="3">
        <f>0.35*E27+0.5*K27+0.15*F27+G27</f>
        <v>13.7</v>
      </c>
      <c r="M27" s="201">
        <v>14</v>
      </c>
      <c r="N27" s="2"/>
      <c r="O27" s="2"/>
    </row>
    <row r="28" spans="1:15" x14ac:dyDescent="0.25">
      <c r="A28" s="27">
        <v>107354</v>
      </c>
      <c r="B28" s="27" t="s">
        <v>101</v>
      </c>
      <c r="C28">
        <v>15</v>
      </c>
      <c r="D28">
        <v>16</v>
      </c>
      <c r="E28" s="199">
        <v>15.5</v>
      </c>
      <c r="F28" s="3">
        <v>15.333333333333334</v>
      </c>
      <c r="G28" s="4"/>
      <c r="H28" s="4">
        <v>3.5</v>
      </c>
      <c r="I28" s="4">
        <v>5.5</v>
      </c>
      <c r="J28" s="4">
        <v>2.2999999999999998</v>
      </c>
      <c r="K28" s="2">
        <f t="shared" si="2"/>
        <v>11.3</v>
      </c>
      <c r="L28" s="3">
        <f>0.35*E28+0.5*K28+0.15*F28+G28</f>
        <v>13.375</v>
      </c>
      <c r="M28" s="201">
        <v>14</v>
      </c>
      <c r="N28" s="2"/>
      <c r="O28" s="2"/>
    </row>
    <row r="29" spans="1:15" x14ac:dyDescent="0.25">
      <c r="E29" s="4"/>
      <c r="F29" s="3"/>
      <c r="G29" s="4"/>
      <c r="H29" s="2"/>
      <c r="I29" s="2"/>
      <c r="J29" s="2"/>
      <c r="K29" s="2"/>
      <c r="L29" s="3"/>
      <c r="M29" s="184"/>
      <c r="N29" s="2"/>
      <c r="O29" s="2"/>
    </row>
    <row r="30" spans="1:15" x14ac:dyDescent="0.25">
      <c r="E30" s="4"/>
      <c r="F30" s="3"/>
      <c r="G30" s="4"/>
      <c r="H30" s="2"/>
      <c r="I30" s="2"/>
      <c r="J30" s="2"/>
      <c r="K30" s="2"/>
      <c r="L30" s="3"/>
      <c r="M30" s="184"/>
      <c r="N30" s="2"/>
      <c r="O30" s="2"/>
    </row>
    <row r="31" spans="1:15" x14ac:dyDescent="0.25">
      <c r="C31" s="10">
        <f>SUM(AVERAGE(C7:C28))</f>
        <v>14.05</v>
      </c>
      <c r="D31" s="10">
        <f>SUM(AVERAGE(D7:D28))</f>
        <v>16.210526315789473</v>
      </c>
      <c r="E31" s="10">
        <f>SUM(AVERAGE(E7:E28))</f>
        <v>14.394736842105264</v>
      </c>
      <c r="F31" s="10">
        <f>SUM(AVERAGE(F7:F28))</f>
        <v>13.174603174603172</v>
      </c>
      <c r="G31" s="10"/>
      <c r="H31" s="10"/>
      <c r="I31" s="10"/>
      <c r="J31" s="10"/>
      <c r="K31" s="10">
        <f>SUM(AVERAGE(K7:K28))</f>
        <v>10.931578947368422</v>
      </c>
      <c r="L31" s="10">
        <f>SUM(AVERAGE(L7:L28))</f>
        <v>13.128124999999999</v>
      </c>
      <c r="M31" s="10">
        <f>SUM(AVERAGE(M7:M28))</f>
        <v>14.333333333333334</v>
      </c>
      <c r="N31" s="3"/>
      <c r="O31" s="2"/>
    </row>
    <row r="32" spans="1:15" x14ac:dyDescent="0.25">
      <c r="E32" s="4"/>
      <c r="F32" s="3"/>
      <c r="G32" s="4"/>
      <c r="H32" s="2"/>
      <c r="I32" s="2"/>
      <c r="J32" s="2"/>
      <c r="K32" s="2"/>
      <c r="L32" s="3"/>
      <c r="M32" s="184"/>
      <c r="N32" s="2"/>
      <c r="O32" s="2"/>
    </row>
    <row r="33" spans="1:13" x14ac:dyDescent="0.25">
      <c r="K33" s="2"/>
    </row>
    <row r="34" spans="1:13" x14ac:dyDescent="0.25">
      <c r="K34" s="2"/>
    </row>
    <row r="35" spans="1:13" x14ac:dyDescent="0.25">
      <c r="A35" s="2"/>
      <c r="B35" s="2"/>
      <c r="C35" s="2"/>
      <c r="D35" s="2"/>
      <c r="E35" s="4"/>
      <c r="F35" s="3"/>
      <c r="G35" s="4"/>
      <c r="H35" s="2"/>
      <c r="I35" s="2"/>
      <c r="J35" s="2"/>
      <c r="K35" s="2"/>
      <c r="L35" s="3"/>
      <c r="M35" s="184"/>
    </row>
    <row r="36" spans="1:13" x14ac:dyDescent="0.25">
      <c r="A36" s="2"/>
      <c r="B36" s="2"/>
      <c r="C36" s="2"/>
      <c r="D36" s="2"/>
      <c r="E36" s="4"/>
      <c r="F36" s="3"/>
      <c r="G36" s="4"/>
      <c r="H36" s="2"/>
      <c r="I36" s="2"/>
      <c r="J36" s="2"/>
      <c r="K36" s="2"/>
      <c r="L36" s="3"/>
      <c r="M36" s="184"/>
    </row>
    <row r="37" spans="1:13" x14ac:dyDescent="0.25">
      <c r="A37" s="2"/>
      <c r="B37" s="2"/>
      <c r="C37" s="2"/>
      <c r="D37" s="2"/>
      <c r="E37" s="4"/>
      <c r="F37" s="3"/>
      <c r="G37" s="4"/>
      <c r="H37" s="2"/>
      <c r="I37" s="2"/>
      <c r="J37" s="2"/>
      <c r="K37" s="2"/>
      <c r="L37" s="3"/>
      <c r="M37" s="184"/>
    </row>
    <row r="38" spans="1:13" x14ac:dyDescent="0.25">
      <c r="A38" s="2"/>
      <c r="B38" s="2"/>
      <c r="C38" s="2"/>
      <c r="D38" s="2"/>
      <c r="E38" s="4"/>
      <c r="F38" s="3"/>
      <c r="G38" s="4"/>
      <c r="H38" s="2"/>
      <c r="I38" s="2"/>
      <c r="J38" s="2"/>
      <c r="K38" s="2"/>
      <c r="L38" s="3"/>
      <c r="M38" s="184"/>
    </row>
    <row r="39" spans="1:13" x14ac:dyDescent="0.25">
      <c r="A39" s="2"/>
      <c r="B39" s="2"/>
      <c r="C39" s="2"/>
      <c r="D39" s="2"/>
      <c r="E39" s="4"/>
      <c r="F39" s="3"/>
      <c r="G39" s="4"/>
      <c r="H39" s="2"/>
      <c r="I39" s="2"/>
      <c r="J39" s="2"/>
      <c r="K39" s="2"/>
      <c r="L39" s="3"/>
      <c r="M39" s="184"/>
    </row>
    <row r="40" spans="1:13" x14ac:dyDescent="0.25">
      <c r="A40" s="2"/>
      <c r="B40" s="2"/>
      <c r="C40" s="2"/>
      <c r="D40" s="2"/>
      <c r="E40" s="4"/>
      <c r="F40" s="3"/>
      <c r="G40" s="4"/>
      <c r="H40" s="2"/>
      <c r="I40" s="2"/>
      <c r="J40" s="2"/>
      <c r="K40" s="2"/>
      <c r="L40" s="3"/>
      <c r="M40" s="184"/>
    </row>
    <row r="41" spans="1:13" x14ac:dyDescent="0.25">
      <c r="A41" s="2"/>
      <c r="B41" s="2"/>
      <c r="C41" s="2"/>
      <c r="D41" s="2"/>
      <c r="E41" s="4"/>
      <c r="F41" s="3"/>
      <c r="G41" s="4"/>
      <c r="H41" s="2"/>
      <c r="I41" s="2"/>
      <c r="J41" s="2"/>
      <c r="K41" s="2"/>
      <c r="L41" s="3"/>
      <c r="M41" s="184"/>
    </row>
    <row r="42" spans="1:13" x14ac:dyDescent="0.25">
      <c r="A42" s="2"/>
      <c r="B42" s="2"/>
      <c r="C42" s="2"/>
      <c r="D42" s="2"/>
      <c r="E42" s="4"/>
      <c r="F42" s="3"/>
      <c r="G42" s="4"/>
      <c r="H42" s="2"/>
      <c r="I42" s="2"/>
      <c r="J42" s="2"/>
      <c r="K42" s="2"/>
      <c r="L42" s="3"/>
      <c r="M42" s="18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tabSelected="1" workbookViewId="0">
      <selection activeCell="M12" sqref="M12"/>
    </sheetView>
  </sheetViews>
  <sheetFormatPr defaultRowHeight="15" x14ac:dyDescent="0.25"/>
  <cols>
    <col min="2" max="2" width="33.5703125" customWidth="1"/>
    <col min="5" max="5" width="9.140625" style="7"/>
    <col min="13" max="13" width="9.140625" style="10"/>
  </cols>
  <sheetData>
    <row r="1" spans="1:19" x14ac:dyDescent="0.25">
      <c r="F1" s="10"/>
      <c r="G1" s="7"/>
      <c r="L1" s="10"/>
      <c r="M1" s="182"/>
      <c r="R1" s="2"/>
      <c r="S1" s="2"/>
    </row>
    <row r="2" spans="1:19" ht="18.75" x14ac:dyDescent="0.3">
      <c r="A2" s="198" t="s">
        <v>80</v>
      </c>
      <c r="F2" s="10"/>
      <c r="G2" s="7"/>
      <c r="L2" s="10"/>
      <c r="M2" s="182"/>
      <c r="R2" s="2"/>
      <c r="S2" s="2"/>
    </row>
    <row r="3" spans="1:19" ht="18.75" x14ac:dyDescent="0.3">
      <c r="A3" s="198" t="s">
        <v>104</v>
      </c>
      <c r="F3" s="10"/>
      <c r="G3" s="7"/>
      <c r="L3" s="10"/>
      <c r="M3" s="182"/>
      <c r="R3" s="2"/>
      <c r="S3" s="2"/>
    </row>
    <row r="4" spans="1:19" x14ac:dyDescent="0.25">
      <c r="F4" s="10"/>
      <c r="G4" s="7"/>
      <c r="H4" s="1"/>
      <c r="I4" s="1"/>
      <c r="J4" s="1"/>
      <c r="L4" s="10"/>
      <c r="M4" s="182"/>
      <c r="R4" s="2"/>
      <c r="S4" s="2"/>
    </row>
    <row r="5" spans="1:19" ht="36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8" t="s">
        <v>4</v>
      </c>
      <c r="F5" s="175" t="s">
        <v>50</v>
      </c>
      <c r="G5" s="30" t="s">
        <v>48</v>
      </c>
      <c r="H5" s="6" t="s">
        <v>5</v>
      </c>
      <c r="I5" s="6" t="s">
        <v>6</v>
      </c>
      <c r="J5" s="6" t="s">
        <v>7</v>
      </c>
      <c r="K5" s="5" t="s">
        <v>103</v>
      </c>
      <c r="L5" s="173" t="s">
        <v>49</v>
      </c>
      <c r="M5" s="183" t="s">
        <v>51</v>
      </c>
      <c r="N5" s="5" t="s">
        <v>9</v>
      </c>
      <c r="P5" s="5" t="s">
        <v>9</v>
      </c>
      <c r="R5" s="2"/>
      <c r="S5" s="2"/>
    </row>
    <row r="6" spans="1:19" x14ac:dyDescent="0.25">
      <c r="F6" s="10"/>
      <c r="G6" s="7"/>
      <c r="L6" s="10"/>
      <c r="M6" s="182"/>
      <c r="R6" s="2"/>
      <c r="S6" s="2"/>
    </row>
    <row r="7" spans="1:19" x14ac:dyDescent="0.25">
      <c r="A7" s="27">
        <v>63111</v>
      </c>
      <c r="B7" s="27" t="s">
        <v>81</v>
      </c>
      <c r="C7">
        <v>13</v>
      </c>
      <c r="E7" s="4"/>
      <c r="F7" s="3" t="s">
        <v>9</v>
      </c>
      <c r="G7" s="4"/>
      <c r="H7" s="2"/>
      <c r="I7" s="2"/>
      <c r="J7" s="2"/>
      <c r="K7" s="2" t="s">
        <v>9</v>
      </c>
      <c r="L7" s="3" t="s">
        <v>9</v>
      </c>
      <c r="M7" s="184"/>
      <c r="N7" s="2"/>
      <c r="O7" s="2"/>
      <c r="P7" s="2"/>
      <c r="Q7" s="2"/>
      <c r="R7" s="2"/>
      <c r="S7" s="2"/>
    </row>
    <row r="8" spans="1:19" x14ac:dyDescent="0.25">
      <c r="A8" s="186">
        <v>90103</v>
      </c>
      <c r="B8" s="186" t="s">
        <v>82</v>
      </c>
      <c r="C8" s="186">
        <v>14</v>
      </c>
      <c r="D8">
        <v>15</v>
      </c>
      <c r="E8" s="199">
        <v>14.5</v>
      </c>
      <c r="F8" s="3">
        <v>16.666666666666668</v>
      </c>
      <c r="G8" s="4"/>
      <c r="H8" s="4"/>
      <c r="I8" s="4"/>
      <c r="J8" s="4"/>
      <c r="K8" s="2">
        <f t="shared" ref="K8:K18" si="0">SUM(H8:J8)</f>
        <v>0</v>
      </c>
      <c r="L8" s="3">
        <f t="shared" ref="L8:L16" si="1">0.35*E8+0.5*K8+0.15*F8+G8</f>
        <v>7.5749999999999993</v>
      </c>
      <c r="M8" s="200">
        <v>15</v>
      </c>
      <c r="N8" s="2"/>
      <c r="O8" s="2"/>
      <c r="R8" s="2"/>
      <c r="S8" s="2"/>
    </row>
    <row r="9" spans="1:19" x14ac:dyDescent="0.25">
      <c r="A9" s="27">
        <v>93043</v>
      </c>
      <c r="B9" s="27" t="s">
        <v>83</v>
      </c>
      <c r="C9" t="s">
        <v>9</v>
      </c>
      <c r="E9" s="4"/>
      <c r="F9" s="3" t="s">
        <v>9</v>
      </c>
      <c r="G9" s="4"/>
      <c r="H9" s="4"/>
      <c r="I9" s="4"/>
      <c r="J9" s="4"/>
      <c r="K9" s="2" t="s">
        <v>9</v>
      </c>
      <c r="L9" s="3" t="s">
        <v>9</v>
      </c>
      <c r="M9" s="184"/>
      <c r="N9" s="2"/>
      <c r="O9" s="2"/>
      <c r="P9" s="2"/>
      <c r="Q9" s="2"/>
      <c r="R9" s="2"/>
      <c r="S9" s="2"/>
    </row>
    <row r="10" spans="1:19" x14ac:dyDescent="0.25">
      <c r="A10" s="27">
        <v>93150</v>
      </c>
      <c r="B10" s="27" t="s">
        <v>84</v>
      </c>
      <c r="C10">
        <v>13</v>
      </c>
      <c r="D10">
        <v>17</v>
      </c>
      <c r="E10" s="4">
        <v>13</v>
      </c>
      <c r="F10" s="3">
        <v>18</v>
      </c>
      <c r="G10" s="4"/>
      <c r="H10" s="4"/>
      <c r="I10" s="4"/>
      <c r="J10" s="4"/>
      <c r="K10" s="2">
        <f t="shared" si="0"/>
        <v>0</v>
      </c>
      <c r="L10" s="3">
        <f t="shared" si="1"/>
        <v>7.25</v>
      </c>
      <c r="M10" s="201">
        <v>16</v>
      </c>
      <c r="N10" s="2"/>
      <c r="O10" s="2"/>
      <c r="P10" s="2"/>
      <c r="Q10" s="2"/>
      <c r="R10" s="2"/>
      <c r="S10" s="2"/>
    </row>
    <row r="11" spans="1:19" x14ac:dyDescent="0.25">
      <c r="A11" s="186">
        <v>93193</v>
      </c>
      <c r="B11" s="186" t="s">
        <v>85</v>
      </c>
      <c r="C11" s="186">
        <v>14</v>
      </c>
      <c r="D11">
        <v>15</v>
      </c>
      <c r="E11" s="199">
        <v>14.5</v>
      </c>
      <c r="F11" s="3">
        <v>15.333333333333334</v>
      </c>
      <c r="G11" s="4"/>
      <c r="H11" s="4"/>
      <c r="I11" s="4"/>
      <c r="J11" s="4"/>
      <c r="K11" s="2">
        <f t="shared" si="0"/>
        <v>0</v>
      </c>
      <c r="L11" s="3">
        <f t="shared" si="1"/>
        <v>7.3749999999999991</v>
      </c>
      <c r="M11" s="201">
        <v>14</v>
      </c>
      <c r="N11" s="2"/>
      <c r="O11" s="2"/>
      <c r="P11" s="2"/>
      <c r="Q11" s="2"/>
      <c r="R11" s="2"/>
      <c r="S11" s="2"/>
    </row>
    <row r="12" spans="1:19" s="2" customFormat="1" x14ac:dyDescent="0.25">
      <c r="A12" s="231">
        <v>93200</v>
      </c>
      <c r="B12" s="231" t="s">
        <v>86</v>
      </c>
      <c r="C12" s="231">
        <v>14</v>
      </c>
      <c r="D12" s="2">
        <v>15</v>
      </c>
      <c r="E12" s="4">
        <v>14.5</v>
      </c>
      <c r="F12" s="3">
        <v>12</v>
      </c>
      <c r="G12" s="4"/>
      <c r="H12" s="4">
        <v>5.5</v>
      </c>
      <c r="I12" s="4">
        <v>5.8</v>
      </c>
      <c r="J12" s="4">
        <v>1</v>
      </c>
      <c r="K12" s="2">
        <f t="shared" si="0"/>
        <v>12.3</v>
      </c>
      <c r="L12" s="3">
        <f t="shared" si="1"/>
        <v>13.024999999999999</v>
      </c>
      <c r="M12" s="201">
        <v>13</v>
      </c>
    </row>
    <row r="13" spans="1:19" x14ac:dyDescent="0.25">
      <c r="A13" s="186">
        <v>95509</v>
      </c>
      <c r="B13" s="186" t="s">
        <v>87</v>
      </c>
      <c r="C13" s="186">
        <v>15</v>
      </c>
      <c r="D13">
        <v>16</v>
      </c>
      <c r="E13" s="199">
        <v>15.5</v>
      </c>
      <c r="F13" s="3">
        <v>16</v>
      </c>
      <c r="G13" s="4"/>
      <c r="H13" s="4"/>
      <c r="I13" s="4"/>
      <c r="J13" s="4"/>
      <c r="K13" s="2">
        <f t="shared" si="0"/>
        <v>0</v>
      </c>
      <c r="L13" s="3">
        <f t="shared" si="1"/>
        <v>7.8249999999999993</v>
      </c>
      <c r="M13" s="201">
        <v>16</v>
      </c>
      <c r="N13" s="2"/>
      <c r="O13" s="2"/>
      <c r="P13" s="2"/>
      <c r="Q13" s="2"/>
      <c r="R13" s="2"/>
      <c r="S13" s="2"/>
    </row>
    <row r="14" spans="1:19" x14ac:dyDescent="0.25">
      <c r="A14" s="27">
        <v>96326</v>
      </c>
      <c r="B14" s="27" t="s">
        <v>88</v>
      </c>
      <c r="C14">
        <v>14</v>
      </c>
      <c r="D14">
        <v>17</v>
      </c>
      <c r="E14" s="4">
        <v>14</v>
      </c>
      <c r="F14" s="3">
        <v>6.666666666666667</v>
      </c>
      <c r="G14" s="4"/>
      <c r="H14" s="4"/>
      <c r="I14" s="4"/>
      <c r="J14" s="4"/>
      <c r="K14" s="2">
        <f t="shared" si="0"/>
        <v>0</v>
      </c>
      <c r="L14" s="3">
        <f t="shared" si="1"/>
        <v>5.8999999999999995</v>
      </c>
      <c r="M14" s="201">
        <v>11</v>
      </c>
      <c r="N14" s="2"/>
      <c r="O14" s="2"/>
      <c r="P14" s="2"/>
      <c r="Q14" s="2"/>
      <c r="R14" s="2"/>
      <c r="S14" s="2"/>
    </row>
    <row r="15" spans="1:19" x14ac:dyDescent="0.25">
      <c r="A15" s="27">
        <v>99928</v>
      </c>
      <c r="B15" s="27" t="s">
        <v>89</v>
      </c>
      <c r="C15">
        <v>14</v>
      </c>
      <c r="D15">
        <v>17</v>
      </c>
      <c r="E15" s="4">
        <v>14</v>
      </c>
      <c r="F15" s="3">
        <v>16</v>
      </c>
      <c r="G15" s="4"/>
      <c r="H15" s="4"/>
      <c r="I15" s="4"/>
      <c r="J15" s="4"/>
      <c r="K15" s="2">
        <f t="shared" si="0"/>
        <v>0</v>
      </c>
      <c r="L15" s="3">
        <f t="shared" si="1"/>
        <v>7.2999999999999989</v>
      </c>
      <c r="M15" s="201">
        <v>15</v>
      </c>
      <c r="N15" s="2"/>
      <c r="O15" s="2"/>
      <c r="P15" s="2"/>
      <c r="Q15" s="2"/>
      <c r="R15" s="2"/>
      <c r="S15" s="2"/>
    </row>
    <row r="16" spans="1:19" x14ac:dyDescent="0.25">
      <c r="A16" s="187">
        <v>99946</v>
      </c>
      <c r="B16" s="188" t="s">
        <v>90</v>
      </c>
      <c r="C16" s="187">
        <v>15</v>
      </c>
      <c r="D16" s="187">
        <v>15</v>
      </c>
      <c r="E16" s="199">
        <v>16</v>
      </c>
      <c r="F16" s="3">
        <v>15.333333333333334</v>
      </c>
      <c r="G16" s="4"/>
      <c r="H16" s="4"/>
      <c r="I16" s="4"/>
      <c r="J16" s="4"/>
      <c r="K16" s="2">
        <f t="shared" si="0"/>
        <v>0</v>
      </c>
      <c r="L16" s="3">
        <f t="shared" si="1"/>
        <v>7.8999999999999995</v>
      </c>
      <c r="M16" s="201">
        <v>15</v>
      </c>
      <c r="N16" s="2"/>
      <c r="O16" s="2"/>
      <c r="P16" s="2"/>
      <c r="Q16" s="2"/>
      <c r="R16" s="2"/>
      <c r="S16" s="2"/>
    </row>
    <row r="17" spans="1:19" x14ac:dyDescent="0.25">
      <c r="A17" s="27">
        <v>99954</v>
      </c>
      <c r="B17" s="27" t="s">
        <v>91</v>
      </c>
      <c r="C17">
        <v>15</v>
      </c>
      <c r="D17" s="17">
        <v>16</v>
      </c>
      <c r="E17" s="199">
        <v>15.5</v>
      </c>
      <c r="F17" s="3">
        <v>18</v>
      </c>
      <c r="G17" s="4">
        <v>0.5</v>
      </c>
      <c r="H17" s="4">
        <v>4.4000000000000004</v>
      </c>
      <c r="I17" s="4">
        <v>6.5</v>
      </c>
      <c r="J17" s="4">
        <v>0.5</v>
      </c>
      <c r="K17" s="2">
        <f t="shared" si="0"/>
        <v>11.4</v>
      </c>
      <c r="L17" s="3">
        <f t="shared" ref="L17" si="2">0.35*E17+0.5*K17+0.15*F17+G17</f>
        <v>14.324999999999999</v>
      </c>
      <c r="M17" s="201">
        <v>14</v>
      </c>
      <c r="N17" s="2"/>
      <c r="O17" s="2"/>
      <c r="P17" s="2"/>
      <c r="Q17" s="2"/>
      <c r="R17" s="2"/>
      <c r="S17" s="2"/>
    </row>
    <row r="18" spans="1:19" x14ac:dyDescent="0.25">
      <c r="A18" s="27">
        <v>100024</v>
      </c>
      <c r="B18" s="27" t="s">
        <v>92</v>
      </c>
      <c r="C18">
        <v>14</v>
      </c>
      <c r="D18">
        <v>17</v>
      </c>
      <c r="E18" s="4">
        <v>14</v>
      </c>
      <c r="F18" s="3">
        <v>16</v>
      </c>
      <c r="G18" s="4"/>
      <c r="H18" s="4"/>
      <c r="I18" s="4"/>
      <c r="J18" s="4"/>
      <c r="K18" s="2">
        <f t="shared" si="0"/>
        <v>0</v>
      </c>
      <c r="L18" s="3">
        <f>0.35*E18+0.5*K18+0.15*F18+G18</f>
        <v>7.2999999999999989</v>
      </c>
      <c r="M18" s="201">
        <v>14</v>
      </c>
      <c r="N18" s="2"/>
      <c r="O18" s="2"/>
      <c r="P18" s="2"/>
      <c r="Q18" s="2"/>
      <c r="R18" s="2"/>
      <c r="S18" s="2"/>
    </row>
    <row r="19" spans="1:19" x14ac:dyDescent="0.25">
      <c r="A19" s="187">
        <v>100079</v>
      </c>
      <c r="B19" s="188" t="s">
        <v>93</v>
      </c>
      <c r="C19" s="187">
        <v>15</v>
      </c>
      <c r="D19" s="187">
        <v>15</v>
      </c>
      <c r="E19" s="199">
        <v>16</v>
      </c>
      <c r="F19" s="3">
        <v>12</v>
      </c>
      <c r="G19" s="4"/>
      <c r="H19" s="4"/>
      <c r="I19" s="4"/>
      <c r="J19" s="4"/>
      <c r="K19" s="2"/>
      <c r="L19" s="3"/>
      <c r="M19" s="185"/>
      <c r="N19" s="2" t="s">
        <v>9</v>
      </c>
      <c r="O19" s="2"/>
      <c r="P19" s="2"/>
      <c r="Q19" s="2"/>
      <c r="R19" s="2"/>
      <c r="S19" s="2"/>
    </row>
    <row r="20" spans="1:19" x14ac:dyDescent="0.25">
      <c r="A20" s="27">
        <v>101253</v>
      </c>
      <c r="B20" s="27" t="s">
        <v>38</v>
      </c>
      <c r="E20" s="4"/>
      <c r="F20" s="3" t="s">
        <v>9</v>
      </c>
      <c r="G20" s="4"/>
      <c r="H20" s="4"/>
      <c r="I20" s="4"/>
      <c r="J20" s="4"/>
      <c r="K20" s="2" t="s">
        <v>9</v>
      </c>
      <c r="L20" s="3" t="s">
        <v>9</v>
      </c>
      <c r="M20" s="185"/>
      <c r="N20" s="2"/>
      <c r="O20" s="2"/>
      <c r="P20" s="2"/>
      <c r="Q20" s="2"/>
      <c r="R20" s="2"/>
      <c r="S20" s="2"/>
    </row>
    <row r="21" spans="1:19" x14ac:dyDescent="0.25">
      <c r="A21" s="27">
        <v>104694</v>
      </c>
      <c r="B21" s="27" t="s">
        <v>94</v>
      </c>
      <c r="C21">
        <v>14</v>
      </c>
      <c r="D21">
        <v>17</v>
      </c>
      <c r="E21" s="4">
        <v>14</v>
      </c>
      <c r="F21" s="3">
        <v>13.333333333333334</v>
      </c>
      <c r="G21" s="4">
        <v>1</v>
      </c>
      <c r="H21" s="4"/>
      <c r="I21" s="4"/>
      <c r="J21" s="4"/>
      <c r="K21" s="2">
        <f t="shared" ref="K21:K28" si="3">SUM(H21:J21)</f>
        <v>0</v>
      </c>
      <c r="L21" s="3">
        <f>0.35*E21+0.5*K21+0.15*F21+G21</f>
        <v>7.8999999999999995</v>
      </c>
      <c r="M21" s="201">
        <v>14</v>
      </c>
      <c r="N21" s="2"/>
      <c r="O21" s="2"/>
      <c r="P21" s="2"/>
      <c r="Q21" s="2"/>
      <c r="R21" s="2"/>
      <c r="S21" s="2"/>
    </row>
    <row r="22" spans="1:19" x14ac:dyDescent="0.25">
      <c r="A22" s="27">
        <v>104705</v>
      </c>
      <c r="B22" s="27" t="s">
        <v>95</v>
      </c>
      <c r="C22">
        <v>14</v>
      </c>
      <c r="D22">
        <v>18</v>
      </c>
      <c r="E22" s="4">
        <v>14</v>
      </c>
      <c r="F22" s="3">
        <v>8</v>
      </c>
      <c r="G22" s="4"/>
      <c r="H22" s="4">
        <v>1.7</v>
      </c>
      <c r="I22" s="4">
        <v>0</v>
      </c>
      <c r="J22" s="4">
        <v>1.5</v>
      </c>
      <c r="K22" s="202">
        <f t="shared" si="3"/>
        <v>3.2</v>
      </c>
      <c r="L22" s="3" t="s">
        <v>9</v>
      </c>
      <c r="M22" s="184"/>
      <c r="N22" s="2"/>
      <c r="O22" s="2"/>
      <c r="P22" s="2"/>
      <c r="Q22" s="2"/>
      <c r="R22" s="2"/>
      <c r="S22" s="2"/>
    </row>
    <row r="23" spans="1:19" x14ac:dyDescent="0.25">
      <c r="A23" s="27">
        <v>105833</v>
      </c>
      <c r="B23" s="27" t="s">
        <v>96</v>
      </c>
      <c r="C23">
        <v>14</v>
      </c>
      <c r="D23">
        <v>17</v>
      </c>
      <c r="E23" s="4">
        <v>14</v>
      </c>
      <c r="F23" s="3">
        <v>10.666666666666666</v>
      </c>
      <c r="G23" s="4"/>
      <c r="H23" s="4">
        <v>2.7</v>
      </c>
      <c r="I23" s="4">
        <v>7</v>
      </c>
      <c r="J23" s="4">
        <v>0.3</v>
      </c>
      <c r="K23" s="2">
        <f t="shared" si="3"/>
        <v>10</v>
      </c>
      <c r="L23" s="3">
        <f t="shared" ref="L23:L28" si="4">0.35*E23+0.5*K23+0.15*F23+G23</f>
        <v>11.499999999999998</v>
      </c>
      <c r="M23" s="201">
        <v>12</v>
      </c>
      <c r="N23" s="2"/>
      <c r="O23" s="2"/>
      <c r="P23" s="2"/>
      <c r="Q23" s="2"/>
      <c r="R23" s="2"/>
      <c r="S23" s="2"/>
    </row>
    <row r="24" spans="1:19" x14ac:dyDescent="0.25">
      <c r="A24" s="189">
        <v>107255</v>
      </c>
      <c r="B24" s="189" t="s">
        <v>97</v>
      </c>
      <c r="C24" s="189">
        <v>13</v>
      </c>
      <c r="D24">
        <v>17</v>
      </c>
      <c r="E24" s="4">
        <v>13</v>
      </c>
      <c r="F24" s="3">
        <v>20</v>
      </c>
      <c r="G24" s="4">
        <v>0.5</v>
      </c>
      <c r="H24" s="4"/>
      <c r="I24" s="4"/>
      <c r="J24" s="4"/>
      <c r="K24" s="2">
        <f t="shared" si="3"/>
        <v>0</v>
      </c>
      <c r="L24" s="3">
        <f t="shared" si="4"/>
        <v>8.0500000000000007</v>
      </c>
      <c r="M24" s="201">
        <v>17</v>
      </c>
      <c r="N24" s="2"/>
      <c r="O24" s="2"/>
      <c r="P24" s="2"/>
      <c r="Q24" s="2"/>
      <c r="R24" s="2"/>
      <c r="S24" s="2"/>
    </row>
    <row r="25" spans="1:19" x14ac:dyDescent="0.25">
      <c r="A25" s="186">
        <v>107343</v>
      </c>
      <c r="B25" s="186" t="s">
        <v>98</v>
      </c>
      <c r="C25">
        <v>15</v>
      </c>
      <c r="D25">
        <v>16</v>
      </c>
      <c r="E25" s="199">
        <v>15.5</v>
      </c>
      <c r="F25" s="3">
        <v>16</v>
      </c>
      <c r="G25" s="4"/>
      <c r="H25" s="4"/>
      <c r="I25" s="4"/>
      <c r="J25" s="4"/>
      <c r="K25" s="2">
        <f t="shared" si="3"/>
        <v>0</v>
      </c>
      <c r="L25" s="3">
        <f t="shared" si="4"/>
        <v>7.8249999999999993</v>
      </c>
      <c r="M25" s="201">
        <v>15</v>
      </c>
      <c r="N25" s="2"/>
      <c r="O25" s="2"/>
      <c r="P25" s="2" t="s">
        <v>9</v>
      </c>
      <c r="Q25" s="2"/>
      <c r="R25" s="2"/>
      <c r="S25" s="2"/>
    </row>
    <row r="26" spans="1:19" x14ac:dyDescent="0.25">
      <c r="A26" s="186">
        <v>107347</v>
      </c>
      <c r="B26" s="186" t="s">
        <v>99</v>
      </c>
      <c r="C26">
        <v>13</v>
      </c>
      <c r="D26">
        <v>16</v>
      </c>
      <c r="E26" s="4">
        <v>13</v>
      </c>
      <c r="F26" s="3">
        <v>16</v>
      </c>
      <c r="G26" s="4"/>
      <c r="H26" s="4"/>
      <c r="I26" s="4"/>
      <c r="J26" s="4"/>
      <c r="K26" s="2">
        <f t="shared" si="3"/>
        <v>0</v>
      </c>
      <c r="L26" s="3">
        <f t="shared" si="4"/>
        <v>6.9499999999999993</v>
      </c>
      <c r="M26" s="201">
        <v>13</v>
      </c>
      <c r="N26" s="2"/>
      <c r="O26" s="2"/>
      <c r="P26" s="2"/>
      <c r="Q26" s="2"/>
      <c r="R26" s="2"/>
      <c r="S26" s="2"/>
    </row>
    <row r="27" spans="1:19" x14ac:dyDescent="0.25">
      <c r="A27" s="186">
        <v>107349</v>
      </c>
      <c r="B27" s="186" t="s">
        <v>100</v>
      </c>
      <c r="C27">
        <v>13</v>
      </c>
      <c r="D27">
        <v>16</v>
      </c>
      <c r="E27" s="4">
        <v>13</v>
      </c>
      <c r="F27" s="3">
        <v>15.333333333333334</v>
      </c>
      <c r="G27" s="4"/>
      <c r="H27" s="4"/>
      <c r="I27" s="4"/>
      <c r="J27" s="4"/>
      <c r="K27" s="2">
        <f t="shared" si="3"/>
        <v>0</v>
      </c>
      <c r="L27" s="3">
        <f t="shared" si="4"/>
        <v>6.85</v>
      </c>
      <c r="M27" s="201">
        <v>14</v>
      </c>
      <c r="N27" s="2"/>
      <c r="O27" s="2"/>
      <c r="P27" s="2"/>
      <c r="Q27" s="2"/>
      <c r="R27" s="2"/>
      <c r="S27" s="2"/>
    </row>
    <row r="28" spans="1:19" x14ac:dyDescent="0.25">
      <c r="A28" s="27">
        <v>107354</v>
      </c>
      <c r="B28" s="27" t="s">
        <v>101</v>
      </c>
      <c r="C28">
        <v>15</v>
      </c>
      <c r="D28">
        <v>16</v>
      </c>
      <c r="E28" s="199">
        <v>15.5</v>
      </c>
      <c r="F28" s="3">
        <v>15.333333333333334</v>
      </c>
      <c r="G28" s="4"/>
      <c r="H28" s="4"/>
      <c r="I28" s="4"/>
      <c r="J28" s="4"/>
      <c r="K28" s="2">
        <f t="shared" si="3"/>
        <v>0</v>
      </c>
      <c r="L28" s="3">
        <f t="shared" si="4"/>
        <v>7.7249999999999996</v>
      </c>
      <c r="M28" s="201">
        <v>14</v>
      </c>
      <c r="N28" s="2"/>
      <c r="O28" s="2"/>
      <c r="P28" s="2"/>
      <c r="Q28" s="2"/>
      <c r="R28" s="2"/>
      <c r="S28" s="2"/>
    </row>
    <row r="29" spans="1:19" x14ac:dyDescent="0.25">
      <c r="E29" s="4"/>
      <c r="F29" s="3"/>
      <c r="G29" s="4"/>
      <c r="H29" s="2"/>
      <c r="I29" s="2"/>
      <c r="J29" s="2"/>
      <c r="K29" s="2"/>
      <c r="L29" s="3"/>
      <c r="M29" s="184"/>
      <c r="N29" s="2"/>
      <c r="O29" s="2"/>
      <c r="P29" s="2"/>
      <c r="Q29" s="2"/>
      <c r="R29" s="2"/>
      <c r="S29" s="2"/>
    </row>
    <row r="30" spans="1:19" x14ac:dyDescent="0.25">
      <c r="E30" s="4"/>
      <c r="F30" s="3"/>
      <c r="G30" s="4"/>
      <c r="H30" s="2"/>
      <c r="I30" s="2"/>
      <c r="J30" s="2"/>
      <c r="K30" s="2"/>
      <c r="L30" s="3"/>
      <c r="M30" s="184"/>
      <c r="N30" s="2"/>
      <c r="O30" s="2"/>
      <c r="P30" s="2"/>
      <c r="Q30" s="2"/>
      <c r="R30" s="2"/>
      <c r="S30" s="2"/>
    </row>
    <row r="31" spans="1:19" x14ac:dyDescent="0.25">
      <c r="C31" s="10">
        <f>SUM(AVERAGE(C7:C28))</f>
        <v>14.05</v>
      </c>
      <c r="D31" s="10">
        <f>SUM(AVERAGE(D7:D28))</f>
        <v>16.210526315789473</v>
      </c>
      <c r="E31" s="10">
        <f>SUM(AVERAGE(E7:E28))</f>
        <v>14.394736842105264</v>
      </c>
      <c r="F31" s="10">
        <f>SUM(AVERAGE(F7:F28))</f>
        <v>14.561403508771928</v>
      </c>
      <c r="G31" s="10"/>
      <c r="H31" s="10"/>
      <c r="I31" s="10"/>
      <c r="J31" s="10"/>
      <c r="K31" s="10">
        <f>SUM(AVERAGE(K7:K28))</f>
        <v>2.0500000000000003</v>
      </c>
      <c r="L31" s="10">
        <f>SUM(AVERAGE(L7:L28))</f>
        <v>8.3867647058823529</v>
      </c>
      <c r="M31" s="10">
        <f>SUM(AVERAGE(M7:M28))</f>
        <v>14.235294117647058</v>
      </c>
      <c r="N31" s="3"/>
      <c r="O31" s="2"/>
      <c r="P31" s="2"/>
      <c r="Q31" s="2"/>
      <c r="R31" s="2"/>
      <c r="S31" s="2"/>
    </row>
    <row r="32" spans="1:19" x14ac:dyDescent="0.25">
      <c r="E32" s="4"/>
      <c r="F32" s="3"/>
      <c r="G32" s="4"/>
      <c r="H32" s="2"/>
      <c r="I32" s="2"/>
      <c r="J32" s="2"/>
      <c r="K32" s="2"/>
      <c r="L32" s="3"/>
      <c r="M32" s="184"/>
      <c r="N32" s="2"/>
      <c r="O32" s="2"/>
      <c r="P32" s="2"/>
      <c r="Q32" s="2"/>
      <c r="R32" s="2"/>
      <c r="S32" s="2"/>
    </row>
    <row r="33" spans="1:19" x14ac:dyDescent="0.25">
      <c r="F33" s="10"/>
      <c r="G33" s="7"/>
      <c r="K33" s="2"/>
      <c r="L33" s="10"/>
      <c r="M33" s="182"/>
      <c r="P33" s="2"/>
      <c r="Q33" s="2"/>
      <c r="R33" s="2"/>
      <c r="S33" s="2"/>
    </row>
    <row r="34" spans="1:19" x14ac:dyDescent="0.25">
      <c r="F34" s="10"/>
      <c r="G34" s="7"/>
      <c r="K34" s="2"/>
      <c r="L34" s="10"/>
      <c r="M34" s="182"/>
      <c r="P34" s="2"/>
      <c r="Q34" s="2"/>
      <c r="R34" s="2"/>
      <c r="S34" s="2"/>
    </row>
    <row r="35" spans="1:19" x14ac:dyDescent="0.25">
      <c r="A35" s="11"/>
      <c r="B35" s="11"/>
      <c r="C35" s="2"/>
      <c r="D35" s="2"/>
      <c r="E35" s="4"/>
      <c r="F35" s="3"/>
      <c r="G35" s="4"/>
      <c r="H35" s="2"/>
      <c r="I35" s="2"/>
      <c r="J35" s="2"/>
      <c r="K35" s="2"/>
      <c r="L35" s="2"/>
      <c r="M35" s="2"/>
      <c r="N35" s="3"/>
      <c r="O35" s="184"/>
      <c r="P35" s="2"/>
      <c r="Q35" s="2"/>
      <c r="R35" s="2"/>
      <c r="S35" s="2"/>
    </row>
    <row r="36" spans="1:19" x14ac:dyDescent="0.25">
      <c r="A36" s="11"/>
      <c r="B36" s="11"/>
      <c r="C36" s="2"/>
      <c r="D36" s="2"/>
      <c r="E36" s="4"/>
      <c r="F36" s="3"/>
      <c r="G36" s="4"/>
      <c r="H36" s="2"/>
      <c r="I36" s="2"/>
      <c r="J36" s="2"/>
      <c r="K36" s="2"/>
      <c r="L36" s="2"/>
      <c r="M36" s="2"/>
      <c r="N36" s="3"/>
      <c r="O36" s="184"/>
      <c r="P36" s="2"/>
      <c r="Q36" s="2"/>
      <c r="R36" s="2"/>
      <c r="S36" s="2"/>
    </row>
    <row r="37" spans="1:19" x14ac:dyDescent="0.25">
      <c r="A37" s="11"/>
      <c r="B37" s="11"/>
      <c r="C37" s="2"/>
      <c r="D37" s="2"/>
      <c r="E37" s="4"/>
      <c r="F37" s="3"/>
      <c r="G37" s="4"/>
      <c r="H37" s="2"/>
      <c r="I37" s="2"/>
      <c r="J37" s="2"/>
      <c r="K37" s="2"/>
      <c r="L37" s="2"/>
      <c r="M37" s="2"/>
      <c r="N37" s="3"/>
      <c r="O37" s="184"/>
      <c r="P37" s="2"/>
      <c r="Q37" s="2"/>
      <c r="R37" s="2"/>
      <c r="S37" s="2"/>
    </row>
    <row r="38" spans="1:19" x14ac:dyDescent="0.25">
      <c r="A38" s="11"/>
      <c r="B38" s="11"/>
      <c r="C38" s="2"/>
      <c r="D38" s="2"/>
      <c r="E38" s="4"/>
      <c r="F38" s="3"/>
      <c r="G38" s="4"/>
      <c r="H38" s="2"/>
      <c r="I38" s="2"/>
      <c r="J38" s="2"/>
      <c r="K38" s="2"/>
      <c r="L38" s="2"/>
      <c r="M38" s="2"/>
      <c r="N38" s="3"/>
      <c r="O38" s="184"/>
      <c r="P38" s="2"/>
      <c r="Q38" s="2"/>
      <c r="R38" s="2"/>
      <c r="S38" s="2"/>
    </row>
    <row r="39" spans="1:19" x14ac:dyDescent="0.25">
      <c r="A39" s="11"/>
      <c r="B39" s="11"/>
      <c r="C39" s="2"/>
      <c r="D39" s="2"/>
      <c r="E39" s="9"/>
      <c r="F39" s="3"/>
      <c r="G39" s="9"/>
      <c r="H39" s="2"/>
      <c r="I39" s="2"/>
      <c r="J39" s="2"/>
      <c r="K39" s="2"/>
      <c r="L39" s="2"/>
      <c r="M39" s="2"/>
      <c r="N39" s="3"/>
      <c r="O39" s="184"/>
      <c r="P39" s="2"/>
      <c r="Q39" s="2"/>
      <c r="R39" s="2"/>
      <c r="S39" s="2"/>
    </row>
    <row r="40" spans="1:19" x14ac:dyDescent="0.25">
      <c r="A40" s="11"/>
      <c r="B40" s="11"/>
      <c r="C40" s="2"/>
      <c r="D40" s="2"/>
      <c r="E40" s="4"/>
      <c r="F40" s="3"/>
      <c r="G40" s="4"/>
      <c r="H40" s="2"/>
      <c r="I40" s="2"/>
      <c r="J40" s="2"/>
      <c r="K40" s="2"/>
      <c r="L40" s="2"/>
      <c r="M40" s="2"/>
      <c r="N40" s="3"/>
      <c r="O40" s="184"/>
      <c r="P40" s="2"/>
      <c r="Q40" s="2"/>
      <c r="R40" s="2"/>
      <c r="S40" s="2"/>
    </row>
    <row r="41" spans="1:19" x14ac:dyDescent="0.25">
      <c r="A41" s="11"/>
      <c r="B41" s="11"/>
      <c r="C41" s="2"/>
      <c r="D41" s="2"/>
      <c r="E41" s="4"/>
      <c r="F41" s="3"/>
      <c r="G41" s="4"/>
      <c r="H41" s="2"/>
      <c r="I41" s="2"/>
      <c r="J41" s="2"/>
      <c r="K41" s="2"/>
      <c r="L41" s="2"/>
      <c r="M41" s="2"/>
      <c r="N41" s="3"/>
      <c r="O41" s="184"/>
      <c r="P41" s="2"/>
      <c r="Q41" s="2"/>
      <c r="R41" s="2"/>
      <c r="S41" s="2"/>
    </row>
    <row r="42" spans="1:19" x14ac:dyDescent="0.25">
      <c r="A42" s="11"/>
      <c r="B42" s="11"/>
      <c r="C42" s="2"/>
      <c r="D42" s="2"/>
      <c r="E42" s="4"/>
      <c r="F42" s="3"/>
      <c r="G42" s="4"/>
      <c r="H42" s="2"/>
      <c r="I42" s="2"/>
      <c r="J42" s="2"/>
      <c r="K42" s="2"/>
      <c r="L42" s="2"/>
      <c r="M42" s="2"/>
      <c r="N42" s="3"/>
      <c r="O42" s="184"/>
      <c r="P42" s="2"/>
      <c r="Q42" s="2"/>
      <c r="R42" s="2"/>
      <c r="S42" s="2"/>
    </row>
    <row r="43" spans="1:19" x14ac:dyDescent="0.25">
      <c r="A43" s="11"/>
      <c r="B43" s="11"/>
      <c r="C43" s="2"/>
      <c r="D43" s="2"/>
      <c r="E43" s="4"/>
      <c r="F43" s="3"/>
      <c r="G43" s="4"/>
      <c r="H43" s="2"/>
      <c r="I43" s="2"/>
      <c r="J43" s="2"/>
      <c r="K43" s="2"/>
      <c r="L43" s="2"/>
      <c r="M43" s="2"/>
      <c r="N43" s="3"/>
      <c r="O43" s="184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4"/>
      <c r="F44" s="3"/>
      <c r="G44" s="4"/>
      <c r="H44" s="2"/>
      <c r="I44" s="2"/>
      <c r="J44" s="2"/>
      <c r="K44" s="2"/>
      <c r="L44" s="2"/>
      <c r="M44" s="2"/>
      <c r="N44" s="3"/>
      <c r="O44" s="184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4"/>
      <c r="F45" s="3"/>
      <c r="G45" s="4"/>
      <c r="H45" s="2"/>
      <c r="I45" s="2"/>
      <c r="J45" s="2"/>
      <c r="K45" s="2"/>
      <c r="L45" s="2"/>
      <c r="M45" s="2"/>
      <c r="N45" s="3"/>
      <c r="O45" s="184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4"/>
      <c r="F47" s="3"/>
      <c r="G47" s="4"/>
      <c r="H47" s="2"/>
      <c r="I47" s="2"/>
      <c r="J47" s="2"/>
      <c r="K47" s="2"/>
      <c r="L47" s="2"/>
      <c r="M47" s="2"/>
      <c r="N47" s="3"/>
      <c r="O47" s="184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4"/>
      <c r="F48" s="3"/>
      <c r="G48" s="4"/>
      <c r="H48" s="2"/>
      <c r="I48" s="2"/>
      <c r="J48" s="2"/>
      <c r="K48" s="2"/>
      <c r="L48" s="2"/>
      <c r="M48" s="2"/>
      <c r="N48" s="3"/>
      <c r="O48" s="184"/>
      <c r="R48" s="2"/>
      <c r="S48" s="2"/>
    </row>
    <row r="49" spans="1:19" x14ac:dyDescent="0.25">
      <c r="A49" s="2"/>
      <c r="B49" s="2"/>
      <c r="C49" s="2"/>
      <c r="D49" s="2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4"/>
      <c r="F53" s="2"/>
      <c r="G53" s="2"/>
      <c r="H53" s="2"/>
      <c r="I53" s="2"/>
      <c r="J53" s="2"/>
      <c r="K53" s="2"/>
      <c r="L53" s="2"/>
      <c r="M53" s="2"/>
      <c r="N53" s="2"/>
    </row>
    <row r="54" spans="1:19" x14ac:dyDescent="0.25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  <c r="L54" s="2"/>
      <c r="M54" s="2"/>
      <c r="N54" s="2"/>
    </row>
    <row r="55" spans="1:19" x14ac:dyDescent="0.25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  <c r="L55" s="2"/>
      <c r="M55" s="3"/>
      <c r="N55" s="2"/>
    </row>
    <row r="56" spans="1:19" x14ac:dyDescent="0.25">
      <c r="A56" s="2"/>
      <c r="B56" s="2"/>
      <c r="C56" s="2"/>
      <c r="D56" s="2"/>
      <c r="E56" s="4"/>
      <c r="F56" s="2"/>
      <c r="G56" s="2"/>
      <c r="H56" s="2"/>
      <c r="I56" s="2"/>
      <c r="J56" s="2"/>
      <c r="K56" s="2"/>
      <c r="L56" s="2"/>
      <c r="M56" s="3"/>
      <c r="N56" s="2"/>
    </row>
  </sheetData>
  <sortState xmlns:xlrd2="http://schemas.microsoft.com/office/spreadsheetml/2017/richdata2" ref="A7:S20">
    <sortCondition ref="A7:A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0"/>
  <sheetViews>
    <sheetView workbookViewId="0">
      <selection activeCell="R24" sqref="R24"/>
    </sheetView>
  </sheetViews>
  <sheetFormatPr defaultRowHeight="15" x14ac:dyDescent="0.25"/>
  <cols>
    <col min="2" max="2" width="33.5703125" customWidth="1"/>
    <col min="5" max="5" width="12.5703125" customWidth="1"/>
  </cols>
  <sheetData>
    <row r="1" spans="1:2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2"/>
      <c r="B2" s="2"/>
      <c r="C2" s="2"/>
      <c r="D2" s="2"/>
      <c r="E2" s="4"/>
      <c r="F2" s="3"/>
      <c r="G2" s="4"/>
      <c r="H2" s="2"/>
      <c r="I2" s="2"/>
      <c r="J2" s="2"/>
      <c r="K2" s="2"/>
      <c r="L2" s="2"/>
      <c r="M2" s="2"/>
      <c r="N2" s="3"/>
      <c r="O2" s="184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91"/>
      <c r="B3" s="2"/>
      <c r="C3" s="2"/>
      <c r="D3" s="2"/>
      <c r="E3" s="4"/>
      <c r="F3" s="3"/>
      <c r="G3" s="4"/>
      <c r="H3" s="2"/>
      <c r="I3" s="2"/>
      <c r="J3" s="2"/>
      <c r="K3" s="2"/>
      <c r="L3" s="2"/>
      <c r="M3" s="2"/>
      <c r="N3" s="3"/>
      <c r="O3" s="184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191"/>
      <c r="B4" s="2"/>
      <c r="C4" s="2"/>
      <c r="D4" s="2"/>
      <c r="E4" s="4"/>
      <c r="F4" s="3"/>
      <c r="G4" s="4"/>
      <c r="H4" s="2"/>
      <c r="I4" s="2"/>
      <c r="J4" s="2"/>
      <c r="K4" s="2"/>
      <c r="L4" s="2"/>
      <c r="M4" s="2"/>
      <c r="N4" s="3"/>
      <c r="O4" s="184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2"/>
      <c r="B5" s="2"/>
      <c r="C5" s="2"/>
      <c r="D5" s="2"/>
      <c r="E5" s="4"/>
      <c r="F5" s="3"/>
      <c r="G5" s="4"/>
      <c r="H5" s="15"/>
      <c r="I5" s="15"/>
      <c r="J5" s="15"/>
      <c r="K5" s="15"/>
      <c r="L5" s="15"/>
      <c r="M5" s="2"/>
      <c r="N5" s="3"/>
      <c r="O5" s="184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191"/>
      <c r="B6" s="191"/>
      <c r="C6" s="191"/>
      <c r="D6" s="191"/>
      <c r="E6" s="192"/>
      <c r="F6" s="193"/>
      <c r="G6" s="194"/>
      <c r="H6" s="195"/>
      <c r="I6" s="195"/>
      <c r="J6" s="195"/>
      <c r="K6" s="195"/>
      <c r="L6" s="195"/>
      <c r="M6" s="191"/>
      <c r="N6" s="196"/>
      <c r="O6" s="197"/>
      <c r="P6" s="191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2"/>
      <c r="B7" s="2"/>
      <c r="C7" s="2"/>
      <c r="D7" s="2"/>
      <c r="E7" s="4"/>
      <c r="F7" s="3"/>
      <c r="G7" s="4"/>
      <c r="H7" s="2"/>
      <c r="I7" s="2"/>
      <c r="J7" s="2"/>
      <c r="K7" s="2"/>
      <c r="L7" s="2"/>
      <c r="M7" s="2"/>
      <c r="N7" s="3"/>
      <c r="O7" s="18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11"/>
      <c r="B8" s="11"/>
      <c r="C8" s="2"/>
      <c r="D8" s="2"/>
      <c r="E8" s="4"/>
      <c r="F8" s="3"/>
      <c r="G8" s="4"/>
      <c r="H8" s="2"/>
      <c r="I8" s="2"/>
      <c r="J8" s="2"/>
      <c r="K8" s="2"/>
      <c r="L8" s="2"/>
      <c r="M8" s="2"/>
      <c r="N8" s="3"/>
      <c r="O8" s="18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11"/>
      <c r="B9" s="11"/>
      <c r="C9" s="2"/>
      <c r="D9" s="2"/>
      <c r="E9" s="4"/>
      <c r="F9" s="3"/>
      <c r="G9" s="4"/>
      <c r="H9" s="2"/>
      <c r="I9" s="2"/>
      <c r="J9" s="2"/>
      <c r="K9" s="2"/>
      <c r="L9" s="2"/>
      <c r="M9" s="2"/>
      <c r="N9" s="3"/>
      <c r="O9" s="18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11"/>
      <c r="B10" s="11"/>
      <c r="C10" s="2"/>
      <c r="D10" s="2"/>
      <c r="E10" s="4"/>
      <c r="F10" s="3"/>
      <c r="G10" s="4"/>
      <c r="H10" s="2"/>
      <c r="I10" s="2"/>
      <c r="J10" s="2"/>
      <c r="K10" s="2"/>
      <c r="L10" s="2"/>
      <c r="M10" s="2"/>
      <c r="N10" s="3"/>
      <c r="O10" s="18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11"/>
      <c r="B11" s="11"/>
      <c r="C11" s="2"/>
      <c r="D11" s="2"/>
      <c r="E11" s="4"/>
      <c r="F11" s="3"/>
      <c r="G11" s="4"/>
      <c r="H11" s="2"/>
      <c r="I11" s="2"/>
      <c r="J11" s="2"/>
      <c r="K11" s="2"/>
      <c r="L11" s="2"/>
      <c r="M11" s="2"/>
      <c r="N11" s="3"/>
      <c r="O11" s="18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11"/>
      <c r="B12" s="11"/>
      <c r="C12" s="2"/>
      <c r="D12" s="2"/>
      <c r="E12" s="4"/>
      <c r="F12" s="3"/>
      <c r="G12" s="4"/>
      <c r="H12" s="2"/>
      <c r="I12" s="2"/>
      <c r="J12" s="2"/>
      <c r="K12" s="2"/>
      <c r="L12" s="2"/>
      <c r="M12" s="2"/>
      <c r="N12" s="3"/>
      <c r="O12" s="18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11"/>
      <c r="B13" s="11"/>
      <c r="C13" s="2"/>
      <c r="D13" s="2"/>
      <c r="E13" s="4"/>
      <c r="F13" s="3"/>
      <c r="G13" s="4"/>
      <c r="H13" s="2"/>
      <c r="I13" s="2"/>
      <c r="J13" s="2"/>
      <c r="K13" s="2"/>
      <c r="L13" s="2"/>
      <c r="M13" s="2"/>
      <c r="N13" s="3"/>
      <c r="O13" s="18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11"/>
      <c r="B14" s="11"/>
      <c r="C14" s="2"/>
      <c r="D14" s="2"/>
      <c r="E14" s="4"/>
      <c r="F14" s="3"/>
      <c r="G14" s="4"/>
      <c r="H14" s="2"/>
      <c r="I14" s="2"/>
      <c r="J14" s="2"/>
      <c r="K14" s="2"/>
      <c r="L14" s="2"/>
      <c r="M14" s="2"/>
      <c r="N14" s="3"/>
      <c r="O14" s="18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11"/>
      <c r="B15" s="11"/>
      <c r="C15" s="2"/>
      <c r="D15" s="2"/>
      <c r="E15" s="4"/>
      <c r="F15" s="3"/>
      <c r="G15" s="4"/>
      <c r="H15" s="2"/>
      <c r="I15" s="2"/>
      <c r="J15" s="2"/>
      <c r="K15" s="2"/>
      <c r="L15" s="2"/>
      <c r="M15" s="2"/>
      <c r="N15" s="3"/>
      <c r="O15" s="190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2" customFormat="1" x14ac:dyDescent="0.25">
      <c r="A16" s="11"/>
      <c r="B16" s="11"/>
      <c r="E16" s="4"/>
      <c r="F16" s="3"/>
      <c r="G16" s="4"/>
      <c r="N16" s="3"/>
      <c r="O16" s="184"/>
    </row>
    <row r="17" spans="1:25" x14ac:dyDescent="0.25">
      <c r="A17" s="11"/>
      <c r="B17" s="11"/>
      <c r="C17" s="2"/>
      <c r="D17" s="2"/>
      <c r="E17" s="4"/>
      <c r="F17" s="3"/>
      <c r="G17" s="4"/>
      <c r="H17" s="2"/>
      <c r="I17" s="2"/>
      <c r="J17" s="2"/>
      <c r="K17" s="2"/>
      <c r="L17" s="2"/>
      <c r="M17" s="2"/>
      <c r="N17" s="3"/>
      <c r="O17" s="18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11"/>
      <c r="B18" s="11"/>
      <c r="C18" s="2"/>
      <c r="D18" s="2"/>
      <c r="E18" s="4"/>
      <c r="F18" s="3"/>
      <c r="G18" s="4"/>
      <c r="H18" s="2"/>
      <c r="I18" s="2"/>
      <c r="J18" s="2"/>
      <c r="K18" s="2"/>
      <c r="L18" s="2"/>
      <c r="M18" s="2"/>
      <c r="N18" s="3"/>
      <c r="O18" s="18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11"/>
      <c r="B19" s="11"/>
      <c r="C19" s="2"/>
      <c r="D19" s="2"/>
      <c r="E19" s="4"/>
      <c r="F19" s="3"/>
      <c r="G19" s="4"/>
      <c r="H19" s="2"/>
      <c r="I19" s="2"/>
      <c r="J19" s="2"/>
      <c r="K19" s="2"/>
      <c r="L19" s="2"/>
      <c r="M19" s="2"/>
      <c r="N19" s="3"/>
      <c r="O19" s="18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11"/>
      <c r="B20" s="11"/>
      <c r="C20" s="2"/>
      <c r="D20" s="2"/>
      <c r="E20" s="4"/>
      <c r="F20" s="3"/>
      <c r="G20" s="4"/>
      <c r="H20" s="2"/>
      <c r="I20" s="2"/>
      <c r="J20" s="2"/>
      <c r="K20" s="2"/>
      <c r="L20" s="2"/>
      <c r="M20" s="2"/>
      <c r="N20" s="3"/>
      <c r="O20" s="18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11"/>
      <c r="B21" s="11"/>
      <c r="C21" s="2"/>
      <c r="D21" s="2"/>
      <c r="E21" s="4"/>
      <c r="F21" s="3"/>
      <c r="G21" s="4"/>
      <c r="H21" s="2"/>
      <c r="I21" s="2"/>
      <c r="J21" s="2"/>
      <c r="K21" s="2"/>
      <c r="L21" s="2"/>
      <c r="M21" s="2"/>
      <c r="N21" s="3"/>
      <c r="O21" s="18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11"/>
      <c r="B22" s="11"/>
      <c r="C22" s="2"/>
      <c r="D22" s="2"/>
      <c r="E22" s="4"/>
      <c r="F22" s="3"/>
      <c r="G22" s="4"/>
      <c r="H22" s="2"/>
      <c r="I22" s="2"/>
      <c r="J22" s="2"/>
      <c r="K22" s="2"/>
      <c r="L22" s="2"/>
      <c r="M22" s="2"/>
      <c r="N22" s="3"/>
      <c r="O22" s="18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11"/>
      <c r="B23" s="11"/>
      <c r="C23" s="2"/>
      <c r="D23" s="2"/>
      <c r="E23" s="4"/>
      <c r="F23" s="3"/>
      <c r="G23" s="4"/>
      <c r="H23" s="2"/>
      <c r="I23" s="2"/>
      <c r="J23" s="2"/>
      <c r="K23" s="2"/>
      <c r="L23" s="2"/>
      <c r="M23" s="2"/>
      <c r="N23" s="3"/>
      <c r="O23" s="18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11"/>
      <c r="B24" s="11"/>
      <c r="C24" s="2"/>
      <c r="D24" s="2"/>
      <c r="E24" s="4"/>
      <c r="F24" s="3"/>
      <c r="G24" s="4"/>
      <c r="H24" s="2"/>
      <c r="I24" s="2"/>
      <c r="J24" s="2"/>
      <c r="K24" s="2"/>
      <c r="L24" s="2"/>
      <c r="M24" s="2"/>
      <c r="N24" s="3"/>
      <c r="O24" s="18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11"/>
      <c r="B25" s="11"/>
      <c r="C25" s="2"/>
      <c r="D25" s="2"/>
      <c r="E25" s="4"/>
      <c r="F25" s="3"/>
      <c r="G25" s="4"/>
      <c r="H25" s="2"/>
      <c r="I25" s="2"/>
      <c r="J25" s="2"/>
      <c r="K25" s="2"/>
      <c r="L25" s="2"/>
      <c r="M25" s="2"/>
      <c r="N25" s="3"/>
      <c r="O25" s="18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11"/>
      <c r="B26" s="11"/>
      <c r="C26" s="2"/>
      <c r="D26" s="2"/>
      <c r="E26" s="4"/>
      <c r="F26" s="3"/>
      <c r="G26" s="4"/>
      <c r="H26" s="2"/>
      <c r="I26" s="2"/>
      <c r="J26" s="2"/>
      <c r="K26" s="2"/>
      <c r="L26" s="2"/>
      <c r="M26" s="2"/>
      <c r="N26" s="3"/>
      <c r="O26" s="185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11"/>
      <c r="B27" s="11"/>
      <c r="C27" s="2"/>
      <c r="D27" s="2"/>
      <c r="E27" s="4"/>
      <c r="F27" s="3"/>
      <c r="G27" s="4"/>
      <c r="H27" s="2"/>
      <c r="I27" s="2"/>
      <c r="J27" s="2"/>
      <c r="K27" s="2"/>
      <c r="L27" s="2"/>
      <c r="M27" s="2"/>
      <c r="N27" s="3"/>
      <c r="O27" s="185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11"/>
      <c r="B28" s="11"/>
      <c r="C28" s="2"/>
      <c r="D28" s="2"/>
      <c r="E28" s="4"/>
      <c r="F28" s="3"/>
      <c r="G28" s="4"/>
      <c r="H28" s="2"/>
      <c r="I28" s="2"/>
      <c r="J28" s="2"/>
      <c r="K28" s="2"/>
      <c r="L28" s="2"/>
      <c r="M28" s="2"/>
      <c r="N28" s="3"/>
      <c r="O28" s="184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11"/>
      <c r="B29" s="11"/>
      <c r="C29" s="2"/>
      <c r="D29" s="2"/>
      <c r="E29" s="4"/>
      <c r="F29" s="3"/>
      <c r="G29" s="4"/>
      <c r="H29" s="2"/>
      <c r="I29" s="2"/>
      <c r="J29" s="2"/>
      <c r="K29" s="2"/>
      <c r="L29" s="2"/>
      <c r="M29" s="2"/>
      <c r="N29" s="3"/>
      <c r="O29" s="184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11"/>
      <c r="B30" s="11"/>
      <c r="C30" s="2"/>
      <c r="D30" s="2"/>
      <c r="E30" s="4"/>
      <c r="F30" s="3"/>
      <c r="G30" s="4"/>
      <c r="H30" s="2"/>
      <c r="I30" s="2"/>
      <c r="J30" s="2"/>
      <c r="K30" s="2"/>
      <c r="L30" s="2"/>
      <c r="M30" s="2"/>
      <c r="N30" s="3"/>
      <c r="O30" s="184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11"/>
      <c r="B31" s="11"/>
      <c r="C31" s="2"/>
      <c r="D31" s="2"/>
      <c r="E31" s="4"/>
      <c r="F31" s="3"/>
      <c r="G31" s="4"/>
      <c r="H31" s="2"/>
      <c r="I31" s="2"/>
      <c r="J31" s="2"/>
      <c r="K31" s="2"/>
      <c r="L31" s="2"/>
      <c r="M31" s="2"/>
      <c r="N31" s="3"/>
      <c r="O31" s="184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11"/>
      <c r="B32" s="11"/>
      <c r="C32" s="2"/>
      <c r="D32" s="2"/>
      <c r="E32" s="4"/>
      <c r="F32" s="3"/>
      <c r="G32" s="4"/>
      <c r="H32" s="2"/>
      <c r="I32" s="2"/>
      <c r="J32" s="2"/>
      <c r="K32" s="2"/>
      <c r="L32" s="2"/>
      <c r="M32" s="2"/>
      <c r="N32" s="3"/>
      <c r="O32" s="184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11"/>
      <c r="B33" s="11"/>
      <c r="C33" s="2"/>
      <c r="D33" s="2"/>
      <c r="E33" s="4"/>
      <c r="F33" s="3"/>
      <c r="G33" s="4"/>
      <c r="H33" s="2"/>
      <c r="I33" s="2"/>
      <c r="J33" s="2"/>
      <c r="K33" s="2"/>
      <c r="L33" s="2"/>
      <c r="M33" s="2"/>
      <c r="N33" s="3"/>
      <c r="O33" s="184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11"/>
      <c r="B34" s="11"/>
      <c r="C34" s="2"/>
      <c r="D34" s="2"/>
      <c r="E34" s="4"/>
      <c r="F34" s="3"/>
      <c r="G34" s="4"/>
      <c r="H34" s="2"/>
      <c r="I34" s="2"/>
      <c r="J34" s="2"/>
      <c r="K34" s="2"/>
      <c r="L34" s="2"/>
      <c r="M34" s="2"/>
      <c r="N34" s="3"/>
      <c r="O34" s="184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11"/>
      <c r="B35" s="11"/>
      <c r="C35" s="2"/>
      <c r="D35" s="2"/>
      <c r="E35" s="4"/>
      <c r="F35" s="3"/>
      <c r="G35" s="4"/>
      <c r="H35" s="2"/>
      <c r="I35" s="2"/>
      <c r="J35" s="2"/>
      <c r="K35" s="2"/>
      <c r="L35" s="2"/>
      <c r="M35" s="2"/>
      <c r="N35" s="3"/>
      <c r="O35" s="184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11"/>
      <c r="B36" s="11"/>
      <c r="C36" s="2"/>
      <c r="D36" s="2"/>
      <c r="E36" s="4"/>
      <c r="F36" s="3"/>
      <c r="G36" s="4"/>
      <c r="H36" s="2"/>
      <c r="I36" s="2"/>
      <c r="J36" s="2"/>
      <c r="K36" s="2"/>
      <c r="L36" s="2"/>
      <c r="M36" s="2"/>
      <c r="N36" s="3"/>
      <c r="O36" s="184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11"/>
      <c r="B37" s="11"/>
      <c r="C37" s="2"/>
      <c r="D37" s="2"/>
      <c r="E37" s="4"/>
      <c r="F37" s="3"/>
      <c r="G37" s="4"/>
      <c r="H37" s="2"/>
      <c r="I37" s="2"/>
      <c r="J37" s="2"/>
      <c r="K37" s="2"/>
      <c r="L37" s="2"/>
      <c r="M37" s="2"/>
      <c r="N37" s="3"/>
      <c r="O37" s="184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11"/>
      <c r="B38" s="11"/>
      <c r="C38" s="2"/>
      <c r="D38" s="2"/>
      <c r="E38" s="4"/>
      <c r="F38" s="3"/>
      <c r="G38" s="4"/>
      <c r="H38" s="2"/>
      <c r="I38" s="2"/>
      <c r="J38" s="2"/>
      <c r="K38" s="2"/>
      <c r="L38" s="2"/>
      <c r="M38" s="2"/>
      <c r="N38" s="3"/>
      <c r="O38" s="184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11"/>
      <c r="B39" s="11"/>
      <c r="C39" s="2"/>
      <c r="D39" s="2"/>
      <c r="E39" s="4"/>
      <c r="F39" s="3"/>
      <c r="G39" s="4"/>
      <c r="H39" s="2"/>
      <c r="I39" s="2"/>
      <c r="J39" s="2"/>
      <c r="K39" s="2"/>
      <c r="L39" s="2"/>
      <c r="M39" s="2"/>
      <c r="N39" s="3"/>
      <c r="O39" s="184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11"/>
      <c r="B40" s="11"/>
      <c r="C40" s="2"/>
      <c r="D40" s="2"/>
      <c r="E40" s="9"/>
      <c r="F40" s="3"/>
      <c r="G40" s="9"/>
      <c r="H40" s="2"/>
      <c r="I40" s="2"/>
      <c r="J40" s="2"/>
      <c r="K40" s="2"/>
      <c r="L40" s="2"/>
      <c r="M40" s="2"/>
      <c r="N40" s="3"/>
      <c r="O40" s="184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2" customFormat="1" x14ac:dyDescent="0.25">
      <c r="A41" s="11"/>
      <c r="B41" s="11"/>
      <c r="E41" s="4"/>
      <c r="F41" s="3"/>
      <c r="G41" s="4"/>
      <c r="N41" s="3"/>
      <c r="O41" s="184"/>
    </row>
    <row r="42" spans="1:25" x14ac:dyDescent="0.25">
      <c r="A42" s="11"/>
      <c r="B42" s="11"/>
      <c r="C42" s="2"/>
      <c r="D42" s="2"/>
      <c r="E42" s="4"/>
      <c r="F42" s="3"/>
      <c r="G42" s="4"/>
      <c r="H42" s="2"/>
      <c r="I42" s="2"/>
      <c r="J42" s="2"/>
      <c r="K42" s="2"/>
      <c r="L42" s="2"/>
      <c r="M42" s="2"/>
      <c r="N42" s="3"/>
      <c r="O42" s="184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11"/>
      <c r="B43" s="11"/>
      <c r="C43" s="2"/>
      <c r="D43" s="2"/>
      <c r="E43" s="4"/>
      <c r="F43" s="3"/>
      <c r="G43" s="4"/>
      <c r="H43" s="2"/>
      <c r="I43" s="2"/>
      <c r="J43" s="2"/>
      <c r="K43" s="2"/>
      <c r="L43" s="2"/>
      <c r="M43" s="2"/>
      <c r="N43" s="3"/>
      <c r="O43" s="184"/>
      <c r="P43" s="2"/>
      <c r="Q43" s="2"/>
    </row>
    <row r="44" spans="1:25" x14ac:dyDescent="0.25">
      <c r="A44" s="11"/>
      <c r="B44" s="11"/>
      <c r="C44" s="2"/>
      <c r="D44" s="2"/>
      <c r="E44" s="4"/>
      <c r="F44" s="3"/>
      <c r="G44" s="4"/>
      <c r="H44" s="2"/>
      <c r="I44" s="2"/>
      <c r="J44" s="2"/>
      <c r="K44" s="2"/>
      <c r="L44" s="2"/>
      <c r="M44" s="2"/>
      <c r="N44" s="3"/>
      <c r="O44" s="184"/>
      <c r="P44" s="2"/>
    </row>
    <row r="45" spans="1:25" x14ac:dyDescent="0.25">
      <c r="A45" s="2"/>
      <c r="B45" s="2"/>
      <c r="C45" s="2"/>
      <c r="D45" s="2"/>
      <c r="E45" s="4"/>
      <c r="F45" s="3"/>
      <c r="G45" s="4"/>
      <c r="H45" s="2"/>
      <c r="I45" s="2"/>
      <c r="J45" s="2"/>
      <c r="K45" s="2"/>
      <c r="L45" s="2"/>
      <c r="M45" s="2"/>
      <c r="N45" s="3"/>
      <c r="O45" s="184"/>
      <c r="P45" s="2"/>
    </row>
    <row r="46" spans="1:25" x14ac:dyDescent="0.25">
      <c r="A46" s="2"/>
      <c r="B46" s="2"/>
      <c r="C46" s="2"/>
      <c r="D46" s="2"/>
      <c r="E46" s="4"/>
      <c r="F46" s="3"/>
      <c r="G46" s="4"/>
      <c r="H46" s="2"/>
      <c r="I46" s="2"/>
      <c r="J46" s="2"/>
      <c r="K46" s="2"/>
      <c r="L46" s="2"/>
      <c r="M46" s="2"/>
      <c r="N46" s="3"/>
      <c r="O46" s="184"/>
      <c r="P46" s="2"/>
    </row>
    <row r="47" spans="1:2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4"/>
      <c r="P47" s="2"/>
    </row>
    <row r="48" spans="1:25" x14ac:dyDescent="0.25">
      <c r="A48" s="2"/>
      <c r="B48" s="2"/>
      <c r="C48" s="2"/>
      <c r="D48" s="2"/>
      <c r="E48" s="4"/>
      <c r="F48" s="3"/>
      <c r="G48" s="4"/>
      <c r="H48" s="2"/>
      <c r="I48" s="2"/>
      <c r="J48" s="2"/>
      <c r="K48" s="2"/>
      <c r="L48" s="2"/>
      <c r="M48" s="2"/>
      <c r="N48" s="3"/>
      <c r="O48" s="184"/>
      <c r="P48" s="2"/>
    </row>
    <row r="49" spans="1:16" x14ac:dyDescent="0.25">
      <c r="E49" s="7"/>
      <c r="F49" s="10"/>
      <c r="G49" s="7"/>
      <c r="M49" s="2"/>
      <c r="N49" s="10"/>
      <c r="O49" s="182"/>
    </row>
    <row r="50" spans="1:16" x14ac:dyDescent="0.25">
      <c r="A50" s="2"/>
      <c r="B50" s="2"/>
      <c r="C50" s="2"/>
      <c r="D50" s="2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4"/>
      <c r="F54" s="2"/>
      <c r="G54" s="2"/>
      <c r="H54" s="2"/>
      <c r="I54" s="2"/>
      <c r="J54" s="2"/>
      <c r="K54" s="2"/>
      <c r="L54" s="2"/>
      <c r="M54" s="2"/>
      <c r="N54" s="2"/>
    </row>
    <row r="55" spans="1:16" x14ac:dyDescent="0.25">
      <c r="A55" s="2"/>
      <c r="B55" s="2"/>
      <c r="C55" s="2"/>
      <c r="D55" s="2"/>
      <c r="E55" s="4"/>
      <c r="F55" s="2"/>
      <c r="G55" s="2"/>
      <c r="H55" s="2"/>
      <c r="I55" s="2"/>
      <c r="J55" s="2"/>
      <c r="K55" s="2"/>
      <c r="L55" s="2"/>
      <c r="M55" s="2"/>
      <c r="N55" s="2"/>
    </row>
    <row r="56" spans="1:16" x14ac:dyDescent="0.25">
      <c r="A56" s="2"/>
      <c r="B56" s="2"/>
      <c r="C56" s="2"/>
      <c r="D56" s="2"/>
      <c r="E56" s="4"/>
      <c r="F56" s="2"/>
      <c r="G56" s="2"/>
      <c r="H56" s="2"/>
      <c r="I56" s="2"/>
      <c r="J56" s="2"/>
      <c r="K56" s="2"/>
      <c r="L56" s="2"/>
      <c r="M56" s="3"/>
      <c r="N56" s="2"/>
    </row>
    <row r="57" spans="1:16" x14ac:dyDescent="0.25">
      <c r="A57" s="2"/>
      <c r="B57" s="2"/>
      <c r="C57" s="2"/>
      <c r="D57" s="2"/>
      <c r="E57" s="4"/>
      <c r="F57" s="2"/>
      <c r="G57" s="2"/>
      <c r="H57" s="2"/>
      <c r="I57" s="2"/>
      <c r="J57" s="2"/>
      <c r="K57" s="2"/>
      <c r="L57" s="2"/>
      <c r="M57" s="3"/>
      <c r="N57" s="2"/>
    </row>
    <row r="58" spans="1:16" x14ac:dyDescent="0.25">
      <c r="E58" s="7"/>
      <c r="M58" s="10"/>
    </row>
    <row r="59" spans="1:16" x14ac:dyDescent="0.25">
      <c r="E59" s="7"/>
      <c r="M59" s="10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P81"/>
  <sheetViews>
    <sheetView topLeftCell="A28" zoomScale="80" zoomScaleNormal="80" workbookViewId="0">
      <selection activeCell="H37" sqref="H37"/>
    </sheetView>
  </sheetViews>
  <sheetFormatPr defaultRowHeight="15" x14ac:dyDescent="0.25"/>
  <cols>
    <col min="4" max="4" width="21.5703125" customWidth="1"/>
    <col min="5" max="5" width="12.5703125" customWidth="1"/>
    <col min="6" max="6" width="16" customWidth="1"/>
    <col min="8" max="8" width="12.5703125" customWidth="1"/>
    <col min="9" max="72" width="9.140625" style="1"/>
  </cols>
  <sheetData>
    <row r="1" spans="1:102" ht="15.75" x14ac:dyDescent="0.25">
      <c r="A1" s="57" t="s">
        <v>52</v>
      </c>
      <c r="B1" s="58"/>
      <c r="C1" s="59"/>
      <c r="D1" s="12"/>
      <c r="E1" s="12"/>
      <c r="F1" s="12"/>
      <c r="G1" s="60"/>
      <c r="H1" s="17"/>
      <c r="I1" s="6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17"/>
      <c r="CM1" s="17"/>
      <c r="CN1" s="17"/>
      <c r="CO1" s="17"/>
      <c r="CP1" s="17"/>
      <c r="CQ1" s="17"/>
      <c r="CR1" s="17"/>
      <c r="CS1" s="2"/>
      <c r="CT1" s="2"/>
      <c r="CU1" s="2"/>
      <c r="CV1" s="2"/>
      <c r="CW1" s="2"/>
      <c r="CX1" s="2"/>
    </row>
    <row r="2" spans="1:102" ht="15.75" x14ac:dyDescent="0.25">
      <c r="A2" s="62" t="s">
        <v>53</v>
      </c>
      <c r="B2" s="63"/>
      <c r="C2" s="59"/>
      <c r="D2" s="12"/>
      <c r="E2" s="12"/>
      <c r="F2" s="12"/>
      <c r="G2" s="60"/>
      <c r="H2" s="17"/>
      <c r="I2" s="6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64"/>
      <c r="AT2" s="64"/>
      <c r="AU2" s="64"/>
      <c r="AV2" s="64"/>
      <c r="AW2" s="64"/>
      <c r="AX2" s="64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17"/>
      <c r="CM2" s="17"/>
      <c r="CN2" s="17"/>
      <c r="CO2" s="17"/>
      <c r="CP2" s="17"/>
      <c r="CQ2" s="17"/>
      <c r="CR2" s="17"/>
      <c r="CS2" s="2"/>
      <c r="CT2" s="2"/>
      <c r="CU2" s="2"/>
      <c r="CV2" s="2"/>
      <c r="CW2" s="2"/>
      <c r="CX2" s="2"/>
    </row>
    <row r="3" spans="1:102" x14ac:dyDescent="0.25">
      <c r="A3" s="58"/>
      <c r="B3" s="59"/>
      <c r="C3" s="59"/>
      <c r="D3" s="12"/>
      <c r="E3" s="12"/>
      <c r="F3" s="12"/>
      <c r="G3" s="60"/>
      <c r="H3" s="17"/>
      <c r="I3" s="6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64"/>
      <c r="AT3" s="64"/>
      <c r="AU3" s="64"/>
      <c r="AV3" s="64"/>
      <c r="AW3" s="64"/>
      <c r="AX3" s="64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7"/>
      <c r="CM3" s="17"/>
      <c r="CN3" s="17"/>
      <c r="CO3" s="17"/>
      <c r="CP3" s="17"/>
      <c r="CQ3" s="17"/>
      <c r="CR3" s="17"/>
      <c r="CS3" s="2"/>
      <c r="CT3" s="2"/>
      <c r="CU3" s="2"/>
      <c r="CV3" s="2"/>
      <c r="CW3" s="2"/>
      <c r="CX3" s="2"/>
    </row>
    <row r="4" spans="1:102" x14ac:dyDescent="0.25">
      <c r="A4" s="65" t="s">
        <v>0</v>
      </c>
      <c r="B4" s="66" t="s">
        <v>1</v>
      </c>
      <c r="C4" s="66" t="s">
        <v>9</v>
      </c>
      <c r="G4" s="67"/>
      <c r="H4" s="2"/>
      <c r="I4" s="219" t="s">
        <v>54</v>
      </c>
      <c r="J4" s="219"/>
      <c r="K4" s="219"/>
      <c r="L4" s="212" t="s">
        <v>55</v>
      </c>
      <c r="M4" s="213"/>
      <c r="N4" s="214"/>
      <c r="O4" s="212" t="s">
        <v>56</v>
      </c>
      <c r="P4" s="213"/>
      <c r="Q4" s="214"/>
      <c r="R4" s="212" t="s">
        <v>57</v>
      </c>
      <c r="S4" s="213"/>
      <c r="T4" s="214"/>
      <c r="U4" s="212" t="s">
        <v>58</v>
      </c>
      <c r="V4" s="213"/>
      <c r="W4" s="214"/>
      <c r="X4" s="206" t="s">
        <v>59</v>
      </c>
      <c r="Y4" s="218"/>
      <c r="Z4" s="208"/>
      <c r="AA4" s="206" t="s">
        <v>60</v>
      </c>
      <c r="AB4" s="218"/>
      <c r="AC4" s="208"/>
      <c r="AD4" s="206" t="s">
        <v>61</v>
      </c>
      <c r="AE4" s="218"/>
      <c r="AF4" s="208"/>
      <c r="AG4" s="212" t="s">
        <v>62</v>
      </c>
      <c r="AH4" s="213"/>
      <c r="AI4" s="214"/>
      <c r="AJ4" s="212" t="s">
        <v>63</v>
      </c>
      <c r="AK4" s="213"/>
      <c r="AL4" s="214"/>
      <c r="AM4" s="212" t="s">
        <v>64</v>
      </c>
      <c r="AN4" s="213"/>
      <c r="AO4" s="214"/>
      <c r="AP4" s="212" t="s">
        <v>65</v>
      </c>
      <c r="AQ4" s="213"/>
      <c r="AR4" s="214"/>
      <c r="AS4" s="215"/>
      <c r="AT4" s="216"/>
      <c r="AU4" s="217"/>
      <c r="AV4" s="215"/>
      <c r="AW4" s="216"/>
      <c r="AX4" s="217"/>
      <c r="AY4" s="209"/>
      <c r="AZ4" s="210"/>
      <c r="BA4" s="211"/>
      <c r="BB4" s="209"/>
      <c r="BC4" s="210"/>
      <c r="BD4" s="211"/>
      <c r="BE4" s="209"/>
      <c r="BF4" s="210"/>
      <c r="BG4" s="211"/>
      <c r="BH4" s="209"/>
      <c r="BI4" s="210"/>
      <c r="BJ4" s="211"/>
      <c r="BK4" s="209"/>
      <c r="BL4" s="210"/>
      <c r="BM4" s="211"/>
      <c r="BN4" s="209"/>
      <c r="BO4" s="210"/>
      <c r="BP4" s="211"/>
      <c r="BQ4" s="209"/>
      <c r="BR4" s="210"/>
      <c r="BS4" s="211"/>
      <c r="BT4" s="209"/>
      <c r="BU4" s="210"/>
      <c r="BV4" s="211"/>
      <c r="BW4" s="209"/>
      <c r="BX4" s="210"/>
      <c r="BY4" s="211"/>
      <c r="BZ4" s="209"/>
      <c r="CA4" s="210"/>
      <c r="CB4" s="211"/>
      <c r="CC4" s="209"/>
      <c r="CD4" s="210"/>
      <c r="CE4" s="211"/>
      <c r="CF4" s="206"/>
      <c r="CG4" s="207"/>
      <c r="CH4" s="208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</row>
    <row r="5" spans="1:102" x14ac:dyDescent="0.25">
      <c r="A5" s="65"/>
      <c r="B5" s="66"/>
      <c r="C5" s="66"/>
      <c r="G5" s="67"/>
      <c r="H5" s="2"/>
      <c r="I5" s="69"/>
      <c r="J5" s="70"/>
      <c r="K5" s="70"/>
      <c r="L5" s="69"/>
      <c r="M5" s="71"/>
      <c r="N5" s="72"/>
      <c r="O5" s="69"/>
      <c r="P5" s="71"/>
      <c r="Q5" s="72"/>
      <c r="R5" s="69"/>
      <c r="S5" s="71"/>
      <c r="T5" s="72"/>
      <c r="U5" s="69"/>
      <c r="V5" s="71"/>
      <c r="W5" s="71"/>
      <c r="X5" s="69"/>
      <c r="Y5" s="71"/>
      <c r="Z5" s="72"/>
      <c r="AA5" s="71"/>
      <c r="AB5" s="71"/>
      <c r="AC5" s="71"/>
      <c r="AD5" s="69"/>
      <c r="AE5" s="71"/>
      <c r="AF5" s="72"/>
      <c r="AG5" s="69"/>
      <c r="AH5" s="71"/>
      <c r="AI5" s="72"/>
      <c r="AJ5" s="69"/>
      <c r="AK5" s="71"/>
      <c r="AL5" s="72"/>
      <c r="AM5" s="71"/>
      <c r="AN5" s="71"/>
      <c r="AO5" s="71"/>
      <c r="AP5" s="69"/>
      <c r="AQ5" s="71"/>
      <c r="AR5" s="72"/>
      <c r="AS5" s="73"/>
      <c r="AT5" s="74"/>
      <c r="AU5" s="75"/>
      <c r="AV5" s="74"/>
      <c r="AW5" s="74"/>
      <c r="AX5" s="74"/>
      <c r="AY5" s="31"/>
      <c r="AZ5" s="29"/>
      <c r="BA5" s="32"/>
      <c r="BB5" s="31"/>
      <c r="BC5" s="29"/>
      <c r="BD5" s="32"/>
      <c r="BE5" s="31"/>
      <c r="BF5" s="29"/>
      <c r="BG5" s="32"/>
      <c r="BH5" s="31"/>
      <c r="BI5" s="29"/>
      <c r="BJ5" s="32"/>
      <c r="BK5" s="31"/>
      <c r="BL5" s="29"/>
      <c r="BM5" s="32"/>
      <c r="BN5" s="31"/>
      <c r="BO5" s="29"/>
      <c r="BP5" s="32"/>
      <c r="BQ5" s="31"/>
      <c r="BR5" s="29"/>
      <c r="BS5" s="32"/>
      <c r="BT5" s="31"/>
      <c r="BU5" s="29"/>
      <c r="BV5" s="32"/>
      <c r="BW5" s="31"/>
      <c r="BX5" s="29"/>
      <c r="BY5" s="32"/>
      <c r="BZ5" s="31"/>
      <c r="CA5" s="29"/>
      <c r="CB5" s="32"/>
      <c r="CC5" s="31"/>
      <c r="CD5" s="29"/>
      <c r="CE5" s="32"/>
      <c r="CF5" s="14"/>
      <c r="CG5" s="28"/>
      <c r="CH5" s="28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1:102" ht="105" x14ac:dyDescent="0.25">
      <c r="A6" s="76"/>
      <c r="B6" s="77"/>
      <c r="C6" s="77"/>
      <c r="E6" s="78" t="s">
        <v>66</v>
      </c>
      <c r="F6" s="78" t="s">
        <v>67</v>
      </c>
      <c r="G6" s="79" t="s">
        <v>68</v>
      </c>
      <c r="H6" s="33"/>
      <c r="I6" s="80" t="s">
        <v>69</v>
      </c>
      <c r="J6" s="81" t="s">
        <v>70</v>
      </c>
      <c r="K6" s="82" t="s">
        <v>71</v>
      </c>
      <c r="L6" s="81" t="s">
        <v>69</v>
      </c>
      <c r="M6" s="81" t="s">
        <v>70</v>
      </c>
      <c r="N6" s="81" t="s">
        <v>71</v>
      </c>
      <c r="O6" s="80" t="s">
        <v>69</v>
      </c>
      <c r="P6" s="83" t="s">
        <v>70</v>
      </c>
      <c r="Q6" s="82" t="s">
        <v>71</v>
      </c>
      <c r="R6" s="80" t="s">
        <v>69</v>
      </c>
      <c r="S6" s="83" t="s">
        <v>70</v>
      </c>
      <c r="T6" s="82" t="s">
        <v>71</v>
      </c>
      <c r="U6" s="80" t="s">
        <v>69</v>
      </c>
      <c r="V6" s="83" t="s">
        <v>70</v>
      </c>
      <c r="W6" s="83" t="s">
        <v>71</v>
      </c>
      <c r="X6" s="80" t="s">
        <v>69</v>
      </c>
      <c r="Y6" s="83" t="s">
        <v>70</v>
      </c>
      <c r="Z6" s="82" t="s">
        <v>71</v>
      </c>
      <c r="AA6" s="83" t="s">
        <v>69</v>
      </c>
      <c r="AB6" s="83" t="s">
        <v>70</v>
      </c>
      <c r="AC6" s="83" t="s">
        <v>71</v>
      </c>
      <c r="AD6" s="80" t="s">
        <v>69</v>
      </c>
      <c r="AE6" s="83" t="s">
        <v>70</v>
      </c>
      <c r="AF6" s="82" t="s">
        <v>71</v>
      </c>
      <c r="AG6" s="80" t="s">
        <v>69</v>
      </c>
      <c r="AH6" s="83" t="s">
        <v>70</v>
      </c>
      <c r="AI6" s="82" t="s">
        <v>71</v>
      </c>
      <c r="AJ6" s="80" t="s">
        <v>69</v>
      </c>
      <c r="AK6" s="83" t="s">
        <v>70</v>
      </c>
      <c r="AL6" s="82" t="s">
        <v>71</v>
      </c>
      <c r="AM6" s="83" t="s">
        <v>69</v>
      </c>
      <c r="AN6" s="83" t="s">
        <v>70</v>
      </c>
      <c r="AO6" s="83" t="s">
        <v>71</v>
      </c>
      <c r="AP6" s="80" t="s">
        <v>69</v>
      </c>
      <c r="AQ6" s="83" t="s">
        <v>70</v>
      </c>
      <c r="AR6" s="82" t="s">
        <v>71</v>
      </c>
      <c r="AS6" s="84"/>
      <c r="AT6" s="85"/>
      <c r="AU6" s="86"/>
      <c r="AV6" s="85"/>
      <c r="AW6" s="85"/>
      <c r="AX6" s="85"/>
      <c r="AY6" s="36"/>
      <c r="AZ6" s="35"/>
      <c r="BA6" s="37"/>
      <c r="BB6" s="36"/>
      <c r="BC6" s="35"/>
      <c r="BD6" s="37"/>
      <c r="BE6" s="36"/>
      <c r="BF6" s="35"/>
      <c r="BG6" s="37"/>
      <c r="BH6" s="36"/>
      <c r="BI6" s="35"/>
      <c r="BJ6" s="37"/>
      <c r="BK6" s="36"/>
      <c r="BL6" s="35"/>
      <c r="BM6" s="37"/>
      <c r="BN6" s="36"/>
      <c r="BO6" s="35"/>
      <c r="BP6" s="37"/>
      <c r="BQ6" s="36"/>
      <c r="BR6" s="35"/>
      <c r="BS6" s="37"/>
      <c r="BT6" s="36"/>
      <c r="BU6" s="35"/>
      <c r="BV6" s="37"/>
      <c r="BW6" s="36"/>
      <c r="BX6" s="35"/>
      <c r="BY6" s="37"/>
      <c r="BZ6" s="36"/>
      <c r="CA6" s="35"/>
      <c r="CB6" s="37"/>
      <c r="CC6" s="36"/>
      <c r="CD6" s="35"/>
      <c r="CE6" s="37"/>
      <c r="CF6" s="38"/>
      <c r="CG6" s="34"/>
      <c r="CH6" s="34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102" x14ac:dyDescent="0.25">
      <c r="A7" s="76"/>
      <c r="B7" s="77"/>
      <c r="C7" s="77"/>
      <c r="D7" s="87"/>
      <c r="E7" s="87">
        <f>SUM(I7:CF7)/2</f>
        <v>36</v>
      </c>
      <c r="F7" s="87"/>
      <c r="G7" s="67" t="s">
        <v>9</v>
      </c>
      <c r="H7" s="56"/>
      <c r="I7" s="69">
        <v>6</v>
      </c>
      <c r="J7" s="70" t="s">
        <v>9</v>
      </c>
      <c r="K7" s="72"/>
      <c r="L7" s="69">
        <v>6</v>
      </c>
      <c r="M7" s="70"/>
      <c r="N7" s="70"/>
      <c r="O7" s="69">
        <v>6</v>
      </c>
      <c r="P7" s="71"/>
      <c r="Q7" s="72"/>
      <c r="R7" s="69">
        <v>6</v>
      </c>
      <c r="S7" s="71"/>
      <c r="T7" s="72"/>
      <c r="U7" s="69">
        <v>6</v>
      </c>
      <c r="V7" s="70"/>
      <c r="W7" s="70"/>
      <c r="X7" s="69">
        <v>6</v>
      </c>
      <c r="Y7" s="71"/>
      <c r="Z7" s="72"/>
      <c r="AA7" s="69">
        <v>6</v>
      </c>
      <c r="AB7" s="70"/>
      <c r="AC7" s="70"/>
      <c r="AD7" s="69">
        <v>6</v>
      </c>
      <c r="AE7" s="71"/>
      <c r="AF7" s="72"/>
      <c r="AG7" s="69">
        <v>6</v>
      </c>
      <c r="AH7" s="71"/>
      <c r="AI7" s="72"/>
      <c r="AJ7" s="69">
        <v>6</v>
      </c>
      <c r="AK7" s="71"/>
      <c r="AL7" s="72"/>
      <c r="AM7" s="69">
        <v>6</v>
      </c>
      <c r="AN7" s="70"/>
      <c r="AO7" s="70"/>
      <c r="AP7" s="69">
        <v>6</v>
      </c>
      <c r="AQ7" s="71"/>
      <c r="AR7" s="72"/>
      <c r="AS7" s="73"/>
      <c r="AT7" s="74"/>
      <c r="AU7" s="75"/>
      <c r="AV7" s="73"/>
      <c r="AW7" s="88"/>
      <c r="AX7" s="88"/>
      <c r="AY7" s="31"/>
      <c r="AZ7" s="29"/>
      <c r="BA7" s="32"/>
      <c r="BB7" s="31"/>
      <c r="BC7" s="29"/>
      <c r="BD7" s="32"/>
      <c r="BE7" s="31"/>
      <c r="BF7" s="29"/>
      <c r="BG7" s="32"/>
      <c r="BH7" s="31"/>
      <c r="BI7" s="29"/>
      <c r="BJ7" s="32"/>
      <c r="BK7" s="31"/>
      <c r="BL7" s="29"/>
      <c r="BM7" s="32"/>
      <c r="BN7" s="31"/>
      <c r="BO7" s="29"/>
      <c r="BP7" s="32"/>
      <c r="BQ7" s="31"/>
      <c r="BR7" s="29"/>
      <c r="BS7" s="32"/>
      <c r="BT7" s="31"/>
      <c r="BU7" s="29"/>
      <c r="BV7" s="32"/>
      <c r="BW7" s="31"/>
      <c r="BX7" s="29"/>
      <c r="BY7" s="32"/>
      <c r="BZ7" s="31"/>
      <c r="CA7" s="29"/>
      <c r="CB7" s="32"/>
      <c r="CC7" s="31"/>
      <c r="CD7" s="29"/>
      <c r="CE7" s="32"/>
      <c r="CF7" s="14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"/>
      <c r="CT7" s="2"/>
      <c r="CU7" s="2"/>
      <c r="CV7" s="2"/>
      <c r="CW7" s="2"/>
      <c r="CX7" s="2"/>
    </row>
    <row r="8" spans="1:102" x14ac:dyDescent="0.25">
      <c r="A8" s="76"/>
      <c r="B8" s="77"/>
      <c r="C8" s="77"/>
      <c r="D8" s="87"/>
      <c r="E8" s="87"/>
      <c r="F8" s="89" t="s">
        <v>9</v>
      </c>
      <c r="G8" s="67"/>
      <c r="H8" s="56"/>
      <c r="I8" s="69"/>
      <c r="J8" s="70"/>
      <c r="K8" s="72"/>
      <c r="L8" s="71"/>
      <c r="M8" s="70"/>
      <c r="N8" s="70"/>
      <c r="O8" s="69"/>
      <c r="P8" s="71"/>
      <c r="Q8" s="72"/>
      <c r="R8" s="69"/>
      <c r="S8" s="71"/>
      <c r="T8" s="72"/>
      <c r="U8" s="71"/>
      <c r="V8" s="70"/>
      <c r="W8" s="70"/>
      <c r="X8" s="69"/>
      <c r="Y8" s="71"/>
      <c r="Z8" s="72"/>
      <c r="AA8" s="71"/>
      <c r="AB8" s="70"/>
      <c r="AC8" s="70"/>
      <c r="AD8" s="69"/>
      <c r="AE8" s="71"/>
      <c r="AF8" s="72"/>
      <c r="AG8" s="69"/>
      <c r="AH8" s="71"/>
      <c r="AI8" s="72"/>
      <c r="AJ8" s="69"/>
      <c r="AK8" s="71"/>
      <c r="AL8" s="72"/>
      <c r="AM8" s="71"/>
      <c r="AN8" s="70"/>
      <c r="AO8" s="70"/>
      <c r="AP8" s="69"/>
      <c r="AQ8" s="71"/>
      <c r="AR8" s="72"/>
      <c r="AS8" s="73"/>
      <c r="AT8" s="74"/>
      <c r="AU8" s="75"/>
      <c r="AV8" s="74"/>
      <c r="AW8" s="88"/>
      <c r="AX8" s="88"/>
      <c r="AY8" s="31"/>
      <c r="AZ8" s="29"/>
      <c r="BA8" s="32"/>
      <c r="BB8" s="31"/>
      <c r="BC8" s="29"/>
      <c r="BD8" s="32"/>
      <c r="BE8" s="31"/>
      <c r="BF8" s="29"/>
      <c r="BG8" s="32"/>
      <c r="BH8" s="31"/>
      <c r="BI8" s="29"/>
      <c r="BJ8" s="32"/>
      <c r="BK8" s="31"/>
      <c r="BL8" s="29"/>
      <c r="BM8" s="32"/>
      <c r="BN8" s="31"/>
      <c r="BO8" s="29"/>
      <c r="BP8" s="32"/>
      <c r="BQ8" s="31"/>
      <c r="BR8" s="29"/>
      <c r="BS8" s="32"/>
      <c r="BT8" s="31"/>
      <c r="BU8" s="29"/>
      <c r="BV8" s="32"/>
      <c r="BW8" s="31"/>
      <c r="BX8" s="29"/>
      <c r="BY8" s="32"/>
      <c r="BZ8" s="31"/>
      <c r="CA8" s="29"/>
      <c r="CB8" s="32"/>
      <c r="CC8" s="31"/>
      <c r="CD8" s="29"/>
      <c r="CE8" s="32"/>
      <c r="CF8" s="14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"/>
      <c r="CT8" s="2"/>
      <c r="CU8" s="2"/>
      <c r="CV8" s="2"/>
      <c r="CW8" s="2"/>
      <c r="CX8" s="2"/>
    </row>
    <row r="9" spans="1:102" x14ac:dyDescent="0.25">
      <c r="A9" s="90">
        <v>77777</v>
      </c>
      <c r="B9" s="90" t="s">
        <v>72</v>
      </c>
      <c r="C9" s="65"/>
      <c r="D9" s="70"/>
      <c r="E9" s="27">
        <f>+$E$7</f>
        <v>36</v>
      </c>
      <c r="F9" s="27">
        <v>27</v>
      </c>
      <c r="G9" s="91">
        <f>20*F9/E9</f>
        <v>15</v>
      </c>
      <c r="H9" s="15"/>
      <c r="I9" s="92">
        <v>6</v>
      </c>
      <c r="J9" s="93">
        <v>6</v>
      </c>
      <c r="K9" s="94">
        <v>2</v>
      </c>
      <c r="L9" s="95">
        <v>6</v>
      </c>
      <c r="M9" s="93">
        <v>6</v>
      </c>
      <c r="N9" s="96">
        <v>1</v>
      </c>
      <c r="O9" s="97">
        <v>6</v>
      </c>
      <c r="P9" s="98">
        <v>5</v>
      </c>
      <c r="Q9" s="94">
        <v>5</v>
      </c>
      <c r="R9" s="203" t="s">
        <v>73</v>
      </c>
      <c r="S9" s="204"/>
      <c r="T9" s="205"/>
      <c r="U9" s="95">
        <v>6</v>
      </c>
      <c r="V9" s="96">
        <v>2</v>
      </c>
      <c r="W9" s="96">
        <v>0</v>
      </c>
      <c r="X9" s="92">
        <v>6</v>
      </c>
      <c r="Y9" s="99">
        <v>6</v>
      </c>
      <c r="Z9" s="94">
        <v>6</v>
      </c>
      <c r="AA9" s="95">
        <v>6</v>
      </c>
      <c r="AB9" s="93">
        <v>3</v>
      </c>
      <c r="AC9" s="100">
        <v>3</v>
      </c>
      <c r="AD9" s="95">
        <v>6</v>
      </c>
      <c r="AE9" s="96">
        <v>2</v>
      </c>
      <c r="AF9" s="96">
        <v>0</v>
      </c>
      <c r="AG9" s="92">
        <v>6</v>
      </c>
      <c r="AH9" s="95">
        <v>6</v>
      </c>
      <c r="AI9" s="94">
        <v>5</v>
      </c>
      <c r="AJ9" s="92">
        <v>6</v>
      </c>
      <c r="AK9" s="95">
        <v>5</v>
      </c>
      <c r="AL9" s="101">
        <v>4</v>
      </c>
      <c r="AM9" s="95">
        <v>6</v>
      </c>
      <c r="AN9" s="93">
        <v>3</v>
      </c>
      <c r="AO9" s="93">
        <v>3</v>
      </c>
      <c r="AP9" s="92">
        <v>6</v>
      </c>
      <c r="AQ9" s="95">
        <v>6</v>
      </c>
      <c r="AR9" s="94">
        <v>6</v>
      </c>
      <c r="AS9" s="102"/>
      <c r="AT9" s="103"/>
      <c r="AU9" s="104"/>
      <c r="AV9" s="105"/>
      <c r="AW9" s="106"/>
      <c r="AX9" s="106"/>
      <c r="AY9" s="42"/>
      <c r="AZ9" s="40"/>
      <c r="BA9" s="44"/>
      <c r="BB9" s="42"/>
      <c r="BC9" s="40"/>
      <c r="BD9" s="44"/>
      <c r="BE9" s="42"/>
      <c r="BF9" s="40"/>
      <c r="BG9" s="44"/>
      <c r="BH9" s="42"/>
      <c r="BI9" s="40"/>
      <c r="BJ9" s="44"/>
      <c r="BK9" s="42"/>
      <c r="BL9" s="40"/>
      <c r="BM9" s="44"/>
      <c r="BN9" s="42"/>
      <c r="BO9" s="40"/>
      <c r="BP9" s="44"/>
      <c r="BQ9" s="42"/>
      <c r="BR9" s="41"/>
      <c r="BS9" s="43"/>
      <c r="BT9" s="42"/>
      <c r="BU9" s="40"/>
      <c r="BV9" s="44"/>
      <c r="BW9" s="42"/>
      <c r="BX9" s="40"/>
      <c r="BY9" s="44"/>
      <c r="BZ9" s="42"/>
      <c r="CA9" s="40"/>
      <c r="CB9" s="44"/>
      <c r="CC9" s="42"/>
      <c r="CD9" s="40"/>
      <c r="CE9" s="44"/>
      <c r="CF9" s="45"/>
      <c r="CG9" s="39"/>
      <c r="CH9" s="39"/>
      <c r="CI9" s="39"/>
      <c r="CJ9" s="39"/>
      <c r="CK9" s="28"/>
      <c r="CL9" s="28"/>
      <c r="CM9" s="28"/>
      <c r="CN9" s="28"/>
      <c r="CO9" s="28"/>
      <c r="CP9" s="28"/>
      <c r="CQ9" s="28"/>
      <c r="CR9" s="28"/>
      <c r="CS9" s="2"/>
      <c r="CT9" s="2"/>
      <c r="CU9" s="2"/>
      <c r="CV9" s="2"/>
      <c r="CW9" s="2"/>
      <c r="CX9" s="2"/>
    </row>
    <row r="10" spans="1:102" x14ac:dyDescent="0.25">
      <c r="A10" s="90">
        <v>88888</v>
      </c>
      <c r="B10" s="90" t="s">
        <v>74</v>
      </c>
      <c r="C10" s="65"/>
      <c r="D10" s="70"/>
      <c r="E10" s="27">
        <f>+$E$7</f>
        <v>36</v>
      </c>
      <c r="F10" s="27">
        <v>30</v>
      </c>
      <c r="G10" s="91">
        <f>20*F10/E10</f>
        <v>16.666666666666668</v>
      </c>
      <c r="H10" s="15"/>
      <c r="I10" s="92">
        <v>6</v>
      </c>
      <c r="J10" s="93">
        <v>6</v>
      </c>
      <c r="K10" s="94">
        <v>6</v>
      </c>
      <c r="L10" s="95">
        <v>6</v>
      </c>
      <c r="M10" s="93">
        <v>6</v>
      </c>
      <c r="N10" s="96">
        <v>5</v>
      </c>
      <c r="O10" s="97">
        <v>6</v>
      </c>
      <c r="P10" s="98">
        <v>6</v>
      </c>
      <c r="Q10" s="94">
        <v>6</v>
      </c>
      <c r="R10" s="45">
        <v>6</v>
      </c>
      <c r="S10" s="107">
        <v>5</v>
      </c>
      <c r="T10" s="108">
        <v>4</v>
      </c>
      <c r="U10" s="203" t="s">
        <v>75</v>
      </c>
      <c r="V10" s="204"/>
      <c r="W10" s="204"/>
      <c r="X10" s="204"/>
      <c r="Y10" s="204"/>
      <c r="Z10" s="205"/>
      <c r="AA10" s="95">
        <v>6</v>
      </c>
      <c r="AB10" s="93">
        <v>6</v>
      </c>
      <c r="AC10" s="100">
        <v>6</v>
      </c>
      <c r="AD10" s="95">
        <v>6</v>
      </c>
      <c r="AE10" s="96">
        <v>3</v>
      </c>
      <c r="AF10" s="96">
        <v>0</v>
      </c>
      <c r="AG10" s="92">
        <v>6</v>
      </c>
      <c r="AH10" s="95">
        <v>6</v>
      </c>
      <c r="AI10" s="94">
        <v>6</v>
      </c>
      <c r="AJ10" s="92">
        <v>6</v>
      </c>
      <c r="AK10" s="95">
        <v>2</v>
      </c>
      <c r="AL10" s="101">
        <v>1</v>
      </c>
      <c r="AM10" s="95">
        <v>6</v>
      </c>
      <c r="AN10" s="93">
        <v>6</v>
      </c>
      <c r="AO10" s="93">
        <v>4</v>
      </c>
      <c r="AP10" s="92">
        <v>6</v>
      </c>
      <c r="AQ10" s="95">
        <v>6</v>
      </c>
      <c r="AR10" s="94">
        <v>6</v>
      </c>
      <c r="AS10" s="102"/>
      <c r="AT10" s="103"/>
      <c r="AU10" s="104"/>
      <c r="AV10" s="105"/>
      <c r="AW10" s="106"/>
      <c r="AX10" s="106"/>
      <c r="AY10" s="31"/>
      <c r="AZ10" s="29"/>
      <c r="BA10" s="32"/>
      <c r="BB10" s="31"/>
      <c r="BC10" s="29"/>
      <c r="BD10" s="32"/>
      <c r="BE10" s="31"/>
      <c r="BF10" s="29"/>
      <c r="BG10" s="32"/>
      <c r="BH10" s="31"/>
      <c r="BI10" s="29"/>
      <c r="BJ10" s="32"/>
      <c r="BK10" s="31"/>
      <c r="BL10" s="29"/>
      <c r="BM10" s="32"/>
      <c r="BN10" s="31"/>
      <c r="BO10" s="29"/>
      <c r="BP10" s="32"/>
      <c r="BQ10" s="31"/>
      <c r="BR10" s="29"/>
      <c r="BS10" s="32"/>
      <c r="BT10" s="31"/>
      <c r="BU10" s="29"/>
      <c r="BV10" s="32"/>
      <c r="BW10" s="31"/>
      <c r="BX10" s="29"/>
      <c r="BY10" s="32"/>
      <c r="BZ10" s="31"/>
      <c r="CA10" s="29"/>
      <c r="CB10" s="32"/>
      <c r="CC10" s="31"/>
      <c r="CD10" s="29"/>
      <c r="CE10" s="32"/>
      <c r="CF10" s="14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"/>
      <c r="CT10" s="2"/>
      <c r="CU10" s="2"/>
      <c r="CV10" s="2"/>
      <c r="CW10" s="2"/>
      <c r="CX10" s="2"/>
    </row>
    <row r="11" spans="1:102" x14ac:dyDescent="0.25">
      <c r="A11" s="90">
        <v>99999</v>
      </c>
      <c r="B11" s="90" t="s">
        <v>76</v>
      </c>
      <c r="C11" s="65"/>
      <c r="D11" s="70"/>
      <c r="E11" s="27">
        <f>+$E$7</f>
        <v>36</v>
      </c>
      <c r="F11" s="27">
        <v>34</v>
      </c>
      <c r="G11" s="91">
        <f>20*F11/E11</f>
        <v>18.888888888888889</v>
      </c>
      <c r="H11" s="15"/>
      <c r="I11" s="92">
        <v>6</v>
      </c>
      <c r="J11" s="93">
        <v>6</v>
      </c>
      <c r="K11" s="94">
        <v>6</v>
      </c>
      <c r="L11" s="95">
        <v>6</v>
      </c>
      <c r="M11" s="93">
        <v>6</v>
      </c>
      <c r="N11" s="96">
        <v>5</v>
      </c>
      <c r="O11" s="97">
        <v>6</v>
      </c>
      <c r="P11" s="98">
        <v>6</v>
      </c>
      <c r="Q11" s="94">
        <v>6</v>
      </c>
      <c r="R11" s="45">
        <v>6</v>
      </c>
      <c r="S11" s="107">
        <v>5</v>
      </c>
      <c r="T11" s="109">
        <v>4</v>
      </c>
      <c r="U11" s="220" t="s">
        <v>77</v>
      </c>
      <c r="V11" s="221"/>
      <c r="W11" s="221"/>
      <c r="X11" s="221"/>
      <c r="Y11" s="221"/>
      <c r="Z11" s="222"/>
      <c r="AA11" s="95">
        <v>6</v>
      </c>
      <c r="AB11" s="93">
        <v>6</v>
      </c>
      <c r="AC11" s="100">
        <v>6</v>
      </c>
      <c r="AD11" s="95">
        <v>6</v>
      </c>
      <c r="AE11" s="96">
        <v>3</v>
      </c>
      <c r="AF11" s="96">
        <v>0</v>
      </c>
      <c r="AG11" s="92">
        <v>6</v>
      </c>
      <c r="AH11" s="95">
        <v>6</v>
      </c>
      <c r="AI11" s="94">
        <v>6</v>
      </c>
      <c r="AJ11" s="92">
        <v>6</v>
      </c>
      <c r="AK11" s="95">
        <v>2</v>
      </c>
      <c r="AL11" s="101">
        <v>1</v>
      </c>
      <c r="AM11" s="95">
        <v>6</v>
      </c>
      <c r="AN11" s="93">
        <v>6</v>
      </c>
      <c r="AO11" s="93">
        <v>4</v>
      </c>
      <c r="AP11" s="92">
        <v>6</v>
      </c>
      <c r="AQ11" s="95">
        <v>6</v>
      </c>
      <c r="AR11" s="94">
        <v>6</v>
      </c>
      <c r="AS11" s="102"/>
      <c r="AT11" s="103"/>
      <c r="AU11" s="104"/>
      <c r="AV11" s="105"/>
      <c r="AW11" s="106"/>
      <c r="AX11" s="106"/>
      <c r="AY11" s="46"/>
      <c r="AZ11" s="2"/>
      <c r="BA11" s="18"/>
      <c r="BB11" s="46"/>
      <c r="BC11" s="2"/>
      <c r="BD11" s="18"/>
      <c r="BE11" s="46"/>
      <c r="BF11" s="2"/>
      <c r="BG11" s="18"/>
      <c r="BH11" s="46"/>
      <c r="BI11" s="2"/>
      <c r="BJ11" s="18"/>
      <c r="BK11" s="46"/>
      <c r="BL11" s="2"/>
      <c r="BM11" s="18"/>
      <c r="BN11" s="46"/>
      <c r="BO11" s="2"/>
      <c r="BP11" s="18"/>
      <c r="BQ11" s="46"/>
      <c r="BR11" s="2"/>
      <c r="BS11" s="18"/>
      <c r="BT11" s="46"/>
      <c r="BU11" s="2"/>
      <c r="BV11" s="18"/>
      <c r="BW11" s="46"/>
      <c r="BX11" s="2"/>
      <c r="BY11" s="18"/>
      <c r="BZ11" s="46"/>
      <c r="CA11" s="2"/>
      <c r="CB11" s="18"/>
      <c r="CC11" s="46"/>
      <c r="CD11" s="2"/>
      <c r="CE11" s="18"/>
      <c r="CF11" s="46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</row>
    <row r="12" spans="1:102" x14ac:dyDescent="0.25">
      <c r="A12" s="90"/>
      <c r="B12" s="90"/>
      <c r="C12" s="65"/>
      <c r="D12" s="70"/>
      <c r="E12" s="27"/>
      <c r="F12" s="27"/>
      <c r="G12" s="110"/>
      <c r="H12" s="15"/>
      <c r="I12" s="92"/>
      <c r="J12" s="93"/>
      <c r="K12" s="94"/>
      <c r="L12" s="95"/>
      <c r="M12" s="93"/>
      <c r="N12" s="96"/>
      <c r="O12" s="97"/>
      <c r="P12" s="98"/>
      <c r="Q12" s="94"/>
      <c r="R12" s="45"/>
      <c r="S12" s="107"/>
      <c r="T12" s="108"/>
      <c r="U12" s="107"/>
      <c r="V12" s="107"/>
      <c r="W12" s="107"/>
      <c r="X12" s="107"/>
      <c r="Y12" s="107"/>
      <c r="Z12" s="108"/>
      <c r="AA12" s="95"/>
      <c r="AB12" s="93"/>
      <c r="AC12" s="100"/>
      <c r="AD12" s="95"/>
      <c r="AE12" s="96"/>
      <c r="AF12" s="96"/>
      <c r="AG12" s="92"/>
      <c r="AH12" s="95"/>
      <c r="AI12" s="94"/>
      <c r="AJ12" s="92"/>
      <c r="AK12" s="95"/>
      <c r="AL12" s="101"/>
      <c r="AM12" s="95"/>
      <c r="AN12" s="93"/>
      <c r="AO12" s="93"/>
      <c r="AP12" s="92"/>
      <c r="AQ12" s="95"/>
      <c r="AR12" s="94"/>
      <c r="AS12" s="102"/>
      <c r="AT12" s="103"/>
      <c r="AU12" s="104"/>
      <c r="AV12" s="105"/>
      <c r="AW12" s="106"/>
      <c r="AX12" s="106"/>
      <c r="AY12" s="46"/>
      <c r="AZ12" s="2"/>
      <c r="BA12" s="18"/>
      <c r="BB12" s="46"/>
      <c r="BC12" s="2"/>
      <c r="BD12" s="18"/>
      <c r="BE12" s="46"/>
      <c r="BF12" s="2"/>
      <c r="BG12" s="18"/>
      <c r="BH12" s="46"/>
      <c r="BI12" s="2"/>
      <c r="BJ12" s="18"/>
      <c r="BK12" s="46"/>
      <c r="BL12" s="2"/>
      <c r="BM12" s="18"/>
      <c r="BN12" s="46"/>
      <c r="BO12" s="2"/>
      <c r="BP12" s="18"/>
      <c r="BQ12" s="46"/>
      <c r="BR12" s="2"/>
      <c r="BS12" s="18"/>
      <c r="BT12" s="46"/>
      <c r="BU12" s="2"/>
      <c r="BV12" s="18"/>
      <c r="BW12" s="46"/>
      <c r="BX12" s="2"/>
      <c r="BY12" s="18"/>
      <c r="BZ12" s="46"/>
      <c r="CA12" s="2"/>
      <c r="CB12" s="18"/>
      <c r="CC12" s="46"/>
      <c r="CD12" s="2"/>
      <c r="CE12" s="18"/>
      <c r="CF12" s="46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x14ac:dyDescent="0.25">
      <c r="A13" s="27">
        <v>58018</v>
      </c>
      <c r="B13" s="27" t="s">
        <v>11</v>
      </c>
      <c r="C13" s="2"/>
      <c r="E13" s="27">
        <f>+$E$7</f>
        <v>36</v>
      </c>
      <c r="F13" s="27">
        <f t="shared" ref="F13:F21" si="0">(I13+L13+O13+R13+U13+X13+AA13+AD13+AG13+AJ13+AM13+AP13+AS13+AV13+AY13+BB13+BE13+BH13+BK13+BN13+BQ13+BT13+BW13+BZ13+CC13+CF13)</f>
        <v>0</v>
      </c>
      <c r="G13" s="111">
        <f t="shared" ref="G13:G48" si="1">20*F13/E13</f>
        <v>0</v>
      </c>
      <c r="H13" s="15"/>
      <c r="I13" s="69"/>
      <c r="K13" s="112"/>
      <c r="L13" s="71"/>
      <c r="O13" s="69"/>
      <c r="P13" s="25"/>
      <c r="Q13" s="112"/>
      <c r="R13" s="69"/>
      <c r="S13" s="25"/>
      <c r="T13" s="112"/>
      <c r="X13" s="61"/>
      <c r="Y13" s="25"/>
      <c r="Z13" s="112"/>
      <c r="AD13" s="61"/>
      <c r="AE13" s="25"/>
      <c r="AF13" s="112"/>
      <c r="AG13" s="61"/>
      <c r="AH13" s="25"/>
      <c r="AI13" s="112"/>
      <c r="AJ13" s="61"/>
      <c r="AK13" s="25"/>
      <c r="AL13" s="112"/>
      <c r="AP13" s="61"/>
      <c r="AQ13" s="25"/>
      <c r="AR13" s="112"/>
      <c r="AS13" s="113"/>
      <c r="AT13" s="64"/>
      <c r="AU13" s="114"/>
      <c r="AV13" s="115"/>
      <c r="AW13" s="115"/>
      <c r="AX13" s="115"/>
      <c r="AY13" s="46"/>
      <c r="AZ13" s="2"/>
      <c r="BA13" s="18"/>
      <c r="BB13" s="46"/>
      <c r="BC13" s="2"/>
      <c r="BD13" s="18"/>
      <c r="BE13" s="46"/>
      <c r="BF13" s="2"/>
      <c r="BG13" s="18"/>
      <c r="BH13" s="46"/>
      <c r="BI13" s="2"/>
      <c r="BJ13" s="18"/>
      <c r="BK13" s="46"/>
      <c r="BL13" s="2"/>
      <c r="BM13" s="18"/>
      <c r="BN13" s="46"/>
      <c r="BO13" s="2"/>
      <c r="BP13" s="18"/>
      <c r="BQ13" s="46"/>
      <c r="BR13" s="2"/>
      <c r="BS13" s="18"/>
      <c r="BT13" s="46"/>
      <c r="BU13" s="2"/>
      <c r="BV13" s="18"/>
      <c r="BW13" s="46"/>
      <c r="BX13" s="2"/>
      <c r="BY13" s="18"/>
      <c r="BZ13" s="46"/>
      <c r="CA13" s="2"/>
      <c r="CB13" s="18"/>
      <c r="CC13" s="46"/>
      <c r="CD13" s="2"/>
      <c r="CE13" s="18"/>
      <c r="CF13" s="46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x14ac:dyDescent="0.25">
      <c r="A14" s="27">
        <v>65470</v>
      </c>
      <c r="B14" s="27" t="s">
        <v>12</v>
      </c>
      <c r="C14" s="2"/>
      <c r="E14" s="27">
        <f t="shared" ref="E14:E49" si="2">+$E$7</f>
        <v>36</v>
      </c>
      <c r="F14" s="27">
        <f t="shared" si="0"/>
        <v>0</v>
      </c>
      <c r="G14" s="111">
        <f t="shared" si="1"/>
        <v>0</v>
      </c>
      <c r="H14" s="15"/>
      <c r="I14" s="69"/>
      <c r="K14" s="112"/>
      <c r="L14" s="71"/>
      <c r="O14" s="69"/>
      <c r="P14" s="25"/>
      <c r="Q14" s="112"/>
      <c r="R14" s="69"/>
      <c r="S14" s="25"/>
      <c r="T14" s="112"/>
      <c r="X14" s="61"/>
      <c r="Y14" s="25"/>
      <c r="Z14" s="112"/>
      <c r="AD14" s="61"/>
      <c r="AE14" s="25"/>
      <c r="AF14" s="112"/>
      <c r="AG14" s="61"/>
      <c r="AH14" s="25"/>
      <c r="AI14" s="112"/>
      <c r="AJ14" s="61"/>
      <c r="AK14" s="25"/>
      <c r="AL14" s="112"/>
      <c r="AP14" s="61"/>
      <c r="AQ14" s="25"/>
      <c r="AR14" s="112"/>
      <c r="AS14" s="113"/>
      <c r="AT14" s="64"/>
      <c r="AU14" s="114"/>
      <c r="AV14" s="115"/>
      <c r="AW14" s="115"/>
      <c r="AX14" s="115"/>
      <c r="AY14" s="46"/>
      <c r="AZ14" s="2"/>
      <c r="BA14" s="18"/>
      <c r="BB14" s="46"/>
      <c r="BC14" s="2"/>
      <c r="BD14" s="18"/>
      <c r="BE14" s="46"/>
      <c r="BF14" s="2"/>
      <c r="BG14" s="18"/>
      <c r="BH14" s="46"/>
      <c r="BI14" s="2"/>
      <c r="BJ14" s="18"/>
      <c r="BK14" s="46"/>
      <c r="BL14" s="2"/>
      <c r="BM14" s="18"/>
      <c r="BN14" s="46"/>
      <c r="BO14" s="2"/>
      <c r="BP14" s="18"/>
      <c r="BQ14" s="46"/>
      <c r="BR14" s="2"/>
      <c r="BS14" s="18"/>
      <c r="BT14" s="46"/>
      <c r="BU14" s="2"/>
      <c r="BV14" s="18"/>
      <c r="BW14" s="46"/>
      <c r="BX14" s="2"/>
      <c r="BY14" s="18"/>
      <c r="BZ14" s="46"/>
      <c r="CA14" s="2"/>
      <c r="CB14" s="18"/>
      <c r="CC14" s="46"/>
      <c r="CD14" s="2"/>
      <c r="CE14" s="18"/>
      <c r="CF14" s="46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x14ac:dyDescent="0.25">
      <c r="A15" s="27">
        <v>67869</v>
      </c>
      <c r="B15" s="27" t="s">
        <v>13</v>
      </c>
      <c r="C15" s="2"/>
      <c r="E15" s="27">
        <f t="shared" si="2"/>
        <v>36</v>
      </c>
      <c r="F15" s="27">
        <f t="shared" si="0"/>
        <v>0</v>
      </c>
      <c r="G15" s="111">
        <f t="shared" si="1"/>
        <v>0</v>
      </c>
      <c r="H15" s="15"/>
      <c r="I15" s="69"/>
      <c r="K15" s="112"/>
      <c r="L15" s="71"/>
      <c r="O15" s="69"/>
      <c r="P15" s="25"/>
      <c r="Q15" s="112"/>
      <c r="R15" s="69"/>
      <c r="S15" s="25"/>
      <c r="T15" s="112"/>
      <c r="X15" s="61"/>
      <c r="Y15" s="25"/>
      <c r="Z15" s="112"/>
      <c r="AD15" s="61"/>
      <c r="AE15" s="25"/>
      <c r="AF15" s="112"/>
      <c r="AG15" s="61"/>
      <c r="AH15" s="25"/>
      <c r="AI15" s="112"/>
      <c r="AJ15" s="61"/>
      <c r="AK15" s="25"/>
      <c r="AL15" s="112"/>
      <c r="AP15" s="61"/>
      <c r="AQ15" s="25"/>
      <c r="AR15" s="112"/>
      <c r="AS15" s="113"/>
      <c r="AT15" s="64"/>
      <c r="AU15" s="114"/>
      <c r="AV15" s="115"/>
      <c r="AW15" s="115"/>
      <c r="AX15" s="115"/>
      <c r="AY15" s="46"/>
      <c r="AZ15" s="2"/>
      <c r="BA15" s="18"/>
      <c r="BB15" s="46"/>
      <c r="BC15" s="2"/>
      <c r="BD15" s="18"/>
      <c r="BE15" s="46"/>
      <c r="BF15" s="2"/>
      <c r="BG15" s="18"/>
      <c r="BH15" s="46"/>
      <c r="BI15" s="2"/>
      <c r="BJ15" s="18"/>
      <c r="BK15" s="46"/>
      <c r="BL15" s="2"/>
      <c r="BM15" s="18"/>
      <c r="BN15" s="46"/>
      <c r="BO15" s="2"/>
      <c r="BP15" s="18"/>
      <c r="BQ15" s="46"/>
      <c r="BR15" s="2"/>
      <c r="BS15" s="18"/>
      <c r="BT15" s="46"/>
      <c r="BU15" s="2"/>
      <c r="BV15" s="18"/>
      <c r="BW15" s="46"/>
      <c r="BX15" s="2"/>
      <c r="BY15" s="18"/>
      <c r="BZ15" s="46"/>
      <c r="CA15" s="2"/>
      <c r="CB15" s="18"/>
      <c r="CC15" s="46"/>
      <c r="CD15" s="2"/>
      <c r="CE15" s="18"/>
      <c r="CF15" s="46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x14ac:dyDescent="0.25">
      <c r="A16" s="27">
        <v>76738</v>
      </c>
      <c r="B16" s="27" t="s">
        <v>14</v>
      </c>
      <c r="C16" s="2"/>
      <c r="E16" s="27">
        <f t="shared" si="2"/>
        <v>36</v>
      </c>
      <c r="F16" s="27">
        <f t="shared" si="0"/>
        <v>0</v>
      </c>
      <c r="G16" s="111">
        <f t="shared" si="1"/>
        <v>0</v>
      </c>
      <c r="H16" s="15"/>
      <c r="I16" s="69"/>
      <c r="K16" s="112"/>
      <c r="L16" s="71"/>
      <c r="O16" s="69"/>
      <c r="P16" s="25"/>
      <c r="Q16" s="112"/>
      <c r="R16" s="69"/>
      <c r="S16" s="25"/>
      <c r="T16" s="112"/>
      <c r="X16" s="61"/>
      <c r="Y16" s="25"/>
      <c r="Z16" s="112"/>
      <c r="AD16" s="61"/>
      <c r="AE16" s="25"/>
      <c r="AF16" s="112"/>
      <c r="AG16" s="61"/>
      <c r="AH16" s="25"/>
      <c r="AI16" s="112"/>
      <c r="AJ16" s="61"/>
      <c r="AK16" s="25"/>
      <c r="AL16" s="112"/>
      <c r="AP16" s="61"/>
      <c r="AQ16" s="25"/>
      <c r="AR16" s="112"/>
      <c r="AS16" s="113"/>
      <c r="AT16" s="64"/>
      <c r="AU16" s="114"/>
      <c r="AV16" s="115"/>
      <c r="AW16" s="115"/>
      <c r="AX16" s="115"/>
      <c r="AY16" s="46"/>
      <c r="AZ16" s="2"/>
      <c r="BA16" s="18"/>
      <c r="BB16" s="46"/>
      <c r="BC16" s="2"/>
      <c r="BD16" s="18"/>
      <c r="BE16" s="46"/>
      <c r="BF16" s="2"/>
      <c r="BG16" s="18"/>
      <c r="BH16" s="46"/>
      <c r="BI16" s="2"/>
      <c r="BJ16" s="18"/>
      <c r="BK16" s="46"/>
      <c r="BL16" s="2"/>
      <c r="BM16" s="18"/>
      <c r="BN16" s="46"/>
      <c r="BO16" s="2"/>
      <c r="BP16" s="18"/>
      <c r="BQ16" s="46"/>
      <c r="BR16" s="2"/>
      <c r="BS16" s="18"/>
      <c r="BT16" s="46"/>
      <c r="BU16" s="2"/>
      <c r="BV16" s="18"/>
      <c r="BW16" s="46"/>
      <c r="BX16" s="2"/>
      <c r="BY16" s="18"/>
      <c r="BZ16" s="46"/>
      <c r="CA16" s="2"/>
      <c r="CB16" s="18"/>
      <c r="CC16" s="46"/>
      <c r="CD16" s="2"/>
      <c r="CE16" s="18"/>
      <c r="CF16" s="46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20" x14ac:dyDescent="0.25">
      <c r="A17" s="27">
        <v>79704</v>
      </c>
      <c r="B17" s="27" t="s">
        <v>15</v>
      </c>
      <c r="C17" s="2"/>
      <c r="E17" s="27">
        <f t="shared" si="2"/>
        <v>36</v>
      </c>
      <c r="F17" s="27">
        <f t="shared" si="0"/>
        <v>0</v>
      </c>
      <c r="G17" s="111">
        <f t="shared" si="1"/>
        <v>0</v>
      </c>
      <c r="H17" s="15"/>
      <c r="I17" s="69"/>
      <c r="K17" s="112"/>
      <c r="L17" s="71"/>
      <c r="O17" s="69"/>
      <c r="P17" s="25"/>
      <c r="Q17" s="112"/>
      <c r="R17" s="69"/>
      <c r="S17" s="25"/>
      <c r="T17" s="112"/>
      <c r="X17" s="61"/>
      <c r="Y17" s="25"/>
      <c r="Z17" s="112"/>
      <c r="AD17" s="61"/>
      <c r="AE17" s="25"/>
      <c r="AF17" s="112"/>
      <c r="AG17" s="61"/>
      <c r="AH17" s="25"/>
      <c r="AI17" s="112"/>
      <c r="AJ17" s="61"/>
      <c r="AK17" s="25"/>
      <c r="AL17" s="112"/>
      <c r="AP17" s="61"/>
      <c r="AQ17" s="25"/>
      <c r="AR17" s="112"/>
      <c r="AS17" s="113"/>
      <c r="AT17" s="64"/>
      <c r="AU17" s="114"/>
      <c r="AV17" s="115"/>
      <c r="AW17" s="115"/>
      <c r="AX17" s="115"/>
      <c r="AY17" s="46"/>
      <c r="AZ17" s="2"/>
      <c r="BA17" s="18"/>
      <c r="BB17" s="46"/>
      <c r="BC17" s="2"/>
      <c r="BD17" s="18"/>
      <c r="BE17" s="46"/>
      <c r="BF17" s="2"/>
      <c r="BG17" s="18"/>
      <c r="BH17" s="46"/>
      <c r="BI17" s="2"/>
      <c r="BJ17" s="18"/>
      <c r="BK17" s="46"/>
      <c r="BL17" s="2"/>
      <c r="BM17" s="18"/>
      <c r="BN17" s="46"/>
      <c r="BO17" s="2"/>
      <c r="BP17" s="18"/>
      <c r="BQ17" s="46"/>
      <c r="BR17" s="2"/>
      <c r="BS17" s="18"/>
      <c r="BT17" s="46"/>
      <c r="BU17" s="2"/>
      <c r="BV17" s="18"/>
      <c r="BW17" s="46"/>
      <c r="BX17" s="2"/>
      <c r="BY17" s="18"/>
      <c r="BZ17" s="46"/>
      <c r="CA17" s="2"/>
      <c r="CB17" s="18"/>
      <c r="CC17" s="46"/>
      <c r="CD17" s="2"/>
      <c r="CE17" s="18"/>
      <c r="CF17" s="46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20" x14ac:dyDescent="0.25">
      <c r="A18" s="27">
        <v>84057</v>
      </c>
      <c r="B18" s="27" t="s">
        <v>16</v>
      </c>
      <c r="C18" s="2"/>
      <c r="E18" s="27">
        <f t="shared" si="2"/>
        <v>36</v>
      </c>
      <c r="F18" s="27">
        <f t="shared" si="0"/>
        <v>0</v>
      </c>
      <c r="G18" s="111">
        <f t="shared" si="1"/>
        <v>0</v>
      </c>
      <c r="H18" s="15"/>
      <c r="I18" s="69"/>
      <c r="K18" s="112"/>
      <c r="L18" s="71"/>
      <c r="O18" s="69"/>
      <c r="P18" s="25"/>
      <c r="Q18" s="112"/>
      <c r="R18" s="69"/>
      <c r="S18" s="25"/>
      <c r="T18" s="112"/>
      <c r="X18" s="61"/>
      <c r="Y18" s="25"/>
      <c r="Z18" s="112"/>
      <c r="AD18" s="61"/>
      <c r="AE18" s="25"/>
      <c r="AF18" s="112"/>
      <c r="AG18" s="61"/>
      <c r="AH18" s="25"/>
      <c r="AI18" s="112"/>
      <c r="AJ18" s="61"/>
      <c r="AK18" s="25"/>
      <c r="AL18" s="112"/>
      <c r="AP18" s="61"/>
      <c r="AQ18" s="25"/>
      <c r="AR18" s="112"/>
      <c r="AS18" s="113"/>
      <c r="AT18" s="64"/>
      <c r="AU18" s="114"/>
      <c r="AV18" s="115"/>
      <c r="AW18" s="115"/>
      <c r="AX18" s="115"/>
      <c r="AY18" s="48"/>
      <c r="AZ18" s="47"/>
      <c r="BA18" s="50"/>
      <c r="BB18" s="48"/>
      <c r="BC18" s="47"/>
      <c r="BD18" s="49"/>
      <c r="BE18" s="48"/>
      <c r="BF18" s="47"/>
      <c r="BG18" s="50"/>
      <c r="BH18" s="48"/>
      <c r="BI18" s="47"/>
      <c r="BJ18" s="49"/>
      <c r="BK18" s="48"/>
      <c r="BL18" s="47"/>
      <c r="BM18" s="50"/>
      <c r="BN18" s="48"/>
      <c r="BO18" s="47"/>
      <c r="BP18" s="50"/>
      <c r="BQ18" s="48"/>
      <c r="BR18" s="47"/>
      <c r="BS18" s="50"/>
      <c r="BT18" s="48"/>
      <c r="BU18" s="47"/>
      <c r="BV18" s="50"/>
      <c r="BW18" s="48"/>
      <c r="BX18" s="47"/>
      <c r="BY18" s="50"/>
      <c r="BZ18" s="48"/>
      <c r="CA18" s="47"/>
      <c r="CB18" s="50"/>
      <c r="CC18" s="48"/>
      <c r="CD18" s="47"/>
      <c r="CE18" s="50"/>
      <c r="CF18" s="46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20" x14ac:dyDescent="0.25">
      <c r="A19" s="27">
        <v>84121</v>
      </c>
      <c r="B19" s="27" t="s">
        <v>17</v>
      </c>
      <c r="C19" s="2"/>
      <c r="E19" s="27">
        <f t="shared" si="2"/>
        <v>36</v>
      </c>
      <c r="F19" s="131">
        <v>28</v>
      </c>
      <c r="G19" s="116">
        <f t="shared" si="1"/>
        <v>15.555555555555555</v>
      </c>
      <c r="H19" s="15"/>
      <c r="I19" s="203" t="s">
        <v>73</v>
      </c>
      <c r="J19" s="204"/>
      <c r="K19" s="205"/>
      <c r="L19" s="71">
        <v>6</v>
      </c>
      <c r="M19" s="70">
        <v>6</v>
      </c>
      <c r="N19" s="123">
        <v>5</v>
      </c>
      <c r="O19" s="69">
        <v>6</v>
      </c>
      <c r="P19" s="68">
        <v>6</v>
      </c>
      <c r="Q19" s="122">
        <v>4</v>
      </c>
      <c r="R19" s="69">
        <v>6</v>
      </c>
      <c r="S19" s="68">
        <v>6</v>
      </c>
      <c r="T19" s="72">
        <v>3</v>
      </c>
      <c r="U19" s="203" t="s">
        <v>73</v>
      </c>
      <c r="V19" s="204"/>
      <c r="W19" s="205"/>
      <c r="X19" s="69">
        <v>6</v>
      </c>
      <c r="Y19" s="71">
        <v>6</v>
      </c>
      <c r="Z19" s="122">
        <v>4</v>
      </c>
      <c r="AA19" s="68">
        <v>6</v>
      </c>
      <c r="AB19" s="68">
        <v>6</v>
      </c>
      <c r="AC19" s="164">
        <v>4</v>
      </c>
      <c r="AD19" s="69">
        <v>6</v>
      </c>
      <c r="AE19" s="71">
        <v>5</v>
      </c>
      <c r="AF19" s="72">
        <v>1</v>
      </c>
      <c r="AG19" s="69">
        <v>6</v>
      </c>
      <c r="AH19" s="68">
        <v>6</v>
      </c>
      <c r="AI19" s="122">
        <v>6</v>
      </c>
      <c r="AJ19" s="69">
        <v>6</v>
      </c>
      <c r="AK19" s="68">
        <v>6</v>
      </c>
      <c r="AL19" s="72">
        <v>3</v>
      </c>
      <c r="AM19" s="203" t="s">
        <v>73</v>
      </c>
      <c r="AN19" s="204"/>
      <c r="AO19" s="205"/>
      <c r="AP19" s="69">
        <v>6</v>
      </c>
      <c r="AQ19" s="68">
        <v>6</v>
      </c>
      <c r="AR19" s="122">
        <v>5</v>
      </c>
      <c r="AS19" s="124"/>
      <c r="AT19" s="125"/>
      <c r="AU19" s="126"/>
      <c r="AV19" s="127"/>
      <c r="AW19" s="127"/>
      <c r="AX19" s="127"/>
      <c r="AY19" s="124"/>
      <c r="AZ19" s="125"/>
      <c r="BA19" s="126"/>
      <c r="BB19" s="124"/>
      <c r="BC19" s="125"/>
      <c r="BD19" s="126"/>
      <c r="BE19" s="124"/>
      <c r="BF19" s="125"/>
      <c r="BG19" s="126"/>
      <c r="BH19" s="124"/>
      <c r="BI19" s="125"/>
      <c r="BJ19" s="126"/>
      <c r="BK19" s="124"/>
      <c r="BL19" s="125"/>
      <c r="BM19" s="126"/>
      <c r="BN19" s="124"/>
      <c r="BO19" s="125"/>
      <c r="BP19" s="126"/>
      <c r="BQ19" s="124"/>
      <c r="BR19" s="125"/>
      <c r="BS19" s="126"/>
      <c r="BT19" s="124"/>
      <c r="BU19" s="125"/>
      <c r="BV19" s="126"/>
      <c r="BW19" s="124"/>
      <c r="BX19" s="125"/>
      <c r="BY19" s="126"/>
      <c r="BZ19" s="124"/>
      <c r="CA19" s="125"/>
      <c r="CB19" s="126"/>
      <c r="CC19" s="124"/>
      <c r="CD19" s="125"/>
      <c r="CE19" s="126"/>
      <c r="CF19" s="124"/>
      <c r="CG19" s="125"/>
      <c r="CH19" s="125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</row>
    <row r="20" spans="1:120" x14ac:dyDescent="0.25">
      <c r="A20" s="27">
        <v>86997</v>
      </c>
      <c r="B20" s="27" t="s">
        <v>18</v>
      </c>
      <c r="E20" s="27">
        <f t="shared" si="2"/>
        <v>36</v>
      </c>
      <c r="F20" s="27">
        <v>27</v>
      </c>
      <c r="G20" s="116">
        <f t="shared" si="1"/>
        <v>15</v>
      </c>
      <c r="H20" s="1"/>
      <c r="I20" s="220" t="s">
        <v>77</v>
      </c>
      <c r="J20" s="223"/>
      <c r="K20" s="223"/>
      <c r="L20" s="223"/>
      <c r="M20" s="223"/>
      <c r="N20" s="222"/>
      <c r="O20" s="203" t="s">
        <v>75</v>
      </c>
      <c r="P20" s="224"/>
      <c r="Q20" s="224"/>
      <c r="R20" s="224"/>
      <c r="S20" s="224"/>
      <c r="T20" s="205"/>
      <c r="U20" s="1">
        <v>6</v>
      </c>
      <c r="V20" s="1">
        <v>6</v>
      </c>
      <c r="W20" s="117">
        <v>6</v>
      </c>
      <c r="X20" s="61">
        <v>6</v>
      </c>
      <c r="Y20" s="1">
        <v>6</v>
      </c>
      <c r="Z20" s="118">
        <v>4</v>
      </c>
      <c r="AA20" s="1">
        <v>6</v>
      </c>
      <c r="AB20" s="1">
        <v>6</v>
      </c>
      <c r="AC20" s="117">
        <v>3</v>
      </c>
      <c r="AD20" s="61">
        <v>6</v>
      </c>
      <c r="AE20" s="1">
        <v>6</v>
      </c>
      <c r="AF20" s="118">
        <v>2</v>
      </c>
      <c r="AG20" s="220" t="s">
        <v>77</v>
      </c>
      <c r="AH20" s="223"/>
      <c r="AI20" s="223"/>
      <c r="AJ20" s="223"/>
      <c r="AK20" s="223"/>
      <c r="AL20" s="222"/>
      <c r="AM20" s="1">
        <v>6</v>
      </c>
      <c r="AN20" s="1">
        <v>6</v>
      </c>
      <c r="AO20" s="117">
        <v>6</v>
      </c>
      <c r="AP20" s="61">
        <v>6</v>
      </c>
      <c r="AQ20" s="1">
        <v>6</v>
      </c>
      <c r="AR20" s="119">
        <v>6</v>
      </c>
      <c r="AS20" s="113"/>
      <c r="AT20" s="115"/>
      <c r="AU20" s="114"/>
      <c r="AV20" s="115"/>
      <c r="AW20" s="115"/>
      <c r="AX20" s="115"/>
      <c r="AY20" s="46"/>
      <c r="AZ20" s="2"/>
      <c r="BA20" s="18"/>
      <c r="BB20" s="46"/>
      <c r="BC20" s="2"/>
      <c r="BD20" s="18"/>
      <c r="BE20" s="46"/>
      <c r="BF20" s="2"/>
      <c r="BG20" s="18"/>
      <c r="BH20" s="46"/>
      <c r="BI20" s="2"/>
      <c r="BJ20" s="18"/>
      <c r="BK20" s="46"/>
      <c r="BL20" s="2"/>
      <c r="BM20" s="18"/>
      <c r="BN20" s="46"/>
      <c r="BO20" s="2"/>
      <c r="BP20" s="18"/>
      <c r="BQ20" s="46"/>
      <c r="BR20" s="2"/>
      <c r="BS20" s="18"/>
      <c r="BT20" s="46"/>
      <c r="BU20" s="2"/>
      <c r="BV20" s="18"/>
      <c r="BW20" s="46"/>
      <c r="BX20" s="2"/>
      <c r="BY20" s="18"/>
      <c r="BZ20" s="46"/>
      <c r="CA20" s="2"/>
      <c r="CB20" s="18"/>
      <c r="CC20" s="46"/>
      <c r="CD20" s="2"/>
      <c r="CE20" s="18"/>
      <c r="CF20" s="46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20" x14ac:dyDescent="0.25">
      <c r="A21" s="27">
        <v>87081</v>
      </c>
      <c r="B21" s="27" t="s">
        <v>19</v>
      </c>
      <c r="C21" s="2"/>
      <c r="E21" s="27">
        <f t="shared" si="2"/>
        <v>36</v>
      </c>
      <c r="F21" s="27">
        <f t="shared" si="0"/>
        <v>0</v>
      </c>
      <c r="G21" s="111">
        <f t="shared" si="1"/>
        <v>0</v>
      </c>
      <c r="H21" s="15"/>
      <c r="I21" s="69"/>
      <c r="K21" s="112"/>
      <c r="L21" s="71"/>
      <c r="O21" s="69"/>
      <c r="P21" s="25"/>
      <c r="Q21" s="112"/>
      <c r="R21" s="69"/>
      <c r="S21" s="25"/>
      <c r="T21" s="112"/>
      <c r="X21" s="61"/>
      <c r="Y21" s="25"/>
      <c r="Z21" s="112"/>
      <c r="AD21" s="61"/>
      <c r="AE21" s="25"/>
      <c r="AF21" s="112"/>
      <c r="AG21" s="61"/>
      <c r="AH21" s="25"/>
      <c r="AI21" s="112"/>
      <c r="AJ21" s="61"/>
      <c r="AK21" s="25"/>
      <c r="AL21" s="112"/>
      <c r="AP21" s="61"/>
      <c r="AQ21" s="25"/>
      <c r="AR21" s="112"/>
      <c r="AS21" s="113"/>
      <c r="AT21" s="64"/>
      <c r="AU21" s="114"/>
      <c r="AV21" s="115"/>
      <c r="AW21" s="115"/>
      <c r="AX21" s="115"/>
      <c r="AY21" s="46"/>
      <c r="AZ21" s="2"/>
      <c r="BA21" s="18"/>
      <c r="BB21" s="46"/>
      <c r="BC21" s="2"/>
      <c r="BD21" s="18"/>
      <c r="BE21" s="46"/>
      <c r="BF21" s="2"/>
      <c r="BG21" s="18"/>
      <c r="BH21" s="46"/>
      <c r="BI21" s="2"/>
      <c r="BJ21" s="18"/>
      <c r="BK21" s="46"/>
      <c r="BL21" s="2"/>
      <c r="BM21" s="18"/>
      <c r="BN21" s="46"/>
      <c r="BO21" s="2"/>
      <c r="BP21" s="18"/>
      <c r="BQ21" s="46"/>
      <c r="BR21" s="2"/>
      <c r="BS21" s="18"/>
      <c r="BT21" s="46"/>
      <c r="BU21" s="2"/>
      <c r="BV21" s="18"/>
      <c r="BW21" s="46"/>
      <c r="BX21" s="2"/>
      <c r="BY21" s="18"/>
      <c r="BZ21" s="46"/>
      <c r="CA21" s="2"/>
      <c r="CB21" s="18"/>
      <c r="CC21" s="46"/>
      <c r="CD21" s="2"/>
      <c r="CE21" s="18"/>
      <c r="CF21" s="46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20" x14ac:dyDescent="0.25">
      <c r="A22" s="27">
        <v>87111</v>
      </c>
      <c r="B22" s="27" t="s">
        <v>20</v>
      </c>
      <c r="C22" s="2"/>
      <c r="E22" s="27">
        <f t="shared" si="2"/>
        <v>36</v>
      </c>
      <c r="F22" s="27">
        <f>(Q22+T22+W22+AC22+AI22+AO22)</f>
        <v>31</v>
      </c>
      <c r="G22" s="111">
        <f t="shared" si="1"/>
        <v>17.222222222222221</v>
      </c>
      <c r="H22" s="15"/>
      <c r="I22" s="220" t="s">
        <v>77</v>
      </c>
      <c r="J22" s="221"/>
      <c r="K22" s="221"/>
      <c r="L22" s="221"/>
      <c r="M22" s="221"/>
      <c r="N22" s="222"/>
      <c r="O22" s="69">
        <v>6</v>
      </c>
      <c r="P22" s="25">
        <v>6</v>
      </c>
      <c r="Q22" s="119">
        <v>6</v>
      </c>
      <c r="R22" s="69">
        <v>6</v>
      </c>
      <c r="S22" s="19">
        <v>6</v>
      </c>
      <c r="T22" s="119">
        <v>6</v>
      </c>
      <c r="U22" s="19">
        <v>6</v>
      </c>
      <c r="V22" s="19">
        <v>6</v>
      </c>
      <c r="W22" s="120">
        <v>6</v>
      </c>
      <c r="X22" s="61">
        <v>6</v>
      </c>
      <c r="Y22" s="19">
        <v>6</v>
      </c>
      <c r="Z22" s="112">
        <v>5</v>
      </c>
      <c r="AA22" s="19">
        <v>6</v>
      </c>
      <c r="AB22" s="19">
        <v>6</v>
      </c>
      <c r="AC22" s="120">
        <v>4</v>
      </c>
      <c r="AD22" s="61">
        <v>6</v>
      </c>
      <c r="AE22" s="19">
        <v>6</v>
      </c>
      <c r="AF22" s="112">
        <v>4</v>
      </c>
      <c r="AG22" s="61">
        <v>6</v>
      </c>
      <c r="AH22" s="19">
        <v>6</v>
      </c>
      <c r="AI22" s="119">
        <v>5</v>
      </c>
      <c r="AJ22" s="61">
        <v>6</v>
      </c>
      <c r="AK22" s="19">
        <v>6</v>
      </c>
      <c r="AL22" s="112">
        <v>5</v>
      </c>
      <c r="AM22" s="19">
        <v>6</v>
      </c>
      <c r="AN22" s="19">
        <v>6</v>
      </c>
      <c r="AO22" s="120">
        <v>4</v>
      </c>
      <c r="AP22" s="61">
        <v>6</v>
      </c>
      <c r="AQ22" s="19">
        <v>6</v>
      </c>
      <c r="AR22" s="112">
        <v>3</v>
      </c>
      <c r="AS22" s="113"/>
      <c r="AT22" s="64"/>
      <c r="AU22" s="114"/>
      <c r="AV22" s="115"/>
      <c r="AW22" s="115"/>
      <c r="AX22" s="115"/>
      <c r="AY22" s="46"/>
      <c r="AZ22" s="2"/>
      <c r="BA22" s="18"/>
      <c r="BB22" s="46"/>
      <c r="BC22" s="2"/>
      <c r="BD22" s="18"/>
      <c r="BE22" s="46"/>
      <c r="BF22" s="2"/>
      <c r="BG22" s="18"/>
      <c r="BH22" s="46"/>
      <c r="BI22" s="2"/>
      <c r="BJ22" s="18"/>
      <c r="BK22" s="46"/>
      <c r="BL22" s="2"/>
      <c r="BM22" s="18"/>
      <c r="BN22" s="46"/>
      <c r="BO22" s="2"/>
      <c r="BP22" s="18"/>
      <c r="BQ22" s="46"/>
      <c r="BR22" s="2"/>
      <c r="BS22" s="18"/>
      <c r="BT22" s="46"/>
      <c r="BU22" s="2"/>
      <c r="BV22" s="18"/>
      <c r="BW22" s="46"/>
      <c r="BX22" s="2"/>
      <c r="BY22" s="18"/>
      <c r="BZ22" s="46"/>
      <c r="CA22" s="2"/>
      <c r="CB22" s="18"/>
      <c r="CC22" s="46"/>
      <c r="CD22" s="2"/>
      <c r="CE22" s="18"/>
      <c r="CF22" s="46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20" x14ac:dyDescent="0.25">
      <c r="A23" s="27">
        <v>87207</v>
      </c>
      <c r="B23" s="27" t="s">
        <v>21</v>
      </c>
      <c r="E23" s="27">
        <f t="shared" si="2"/>
        <v>36</v>
      </c>
      <c r="F23" s="27">
        <v>30</v>
      </c>
      <c r="G23" s="116">
        <f t="shared" si="1"/>
        <v>16.666666666666668</v>
      </c>
      <c r="H23" s="1"/>
      <c r="I23" s="69">
        <v>6</v>
      </c>
      <c r="J23" s="93">
        <v>6</v>
      </c>
      <c r="K23" s="72">
        <v>4</v>
      </c>
      <c r="L23" s="70">
        <v>6</v>
      </c>
      <c r="M23" s="93">
        <v>6</v>
      </c>
      <c r="N23" s="94">
        <v>5</v>
      </c>
      <c r="O23" s="93">
        <v>6</v>
      </c>
      <c r="P23" s="93">
        <v>6</v>
      </c>
      <c r="Q23" s="121">
        <v>5</v>
      </c>
      <c r="R23" s="69">
        <v>6</v>
      </c>
      <c r="S23" s="93">
        <v>6</v>
      </c>
      <c r="T23" s="122">
        <v>5</v>
      </c>
      <c r="U23" s="93">
        <v>6</v>
      </c>
      <c r="V23" s="93">
        <v>6</v>
      </c>
      <c r="W23" s="94">
        <v>6</v>
      </c>
      <c r="X23" s="93">
        <v>6</v>
      </c>
      <c r="Y23" s="93">
        <v>6</v>
      </c>
      <c r="Z23" s="121">
        <v>5</v>
      </c>
      <c r="AA23" s="70">
        <v>6</v>
      </c>
      <c r="AB23" s="70">
        <v>6</v>
      </c>
      <c r="AC23" s="123">
        <v>4</v>
      </c>
      <c r="AD23" s="203" t="s">
        <v>73</v>
      </c>
      <c r="AE23" s="224"/>
      <c r="AF23" s="205"/>
      <c r="AG23" s="220" t="s">
        <v>77</v>
      </c>
      <c r="AH23" s="223"/>
      <c r="AI23" s="223"/>
      <c r="AJ23" s="223"/>
      <c r="AK23" s="223"/>
      <c r="AL23" s="222"/>
      <c r="AM23" s="220" t="s">
        <v>77</v>
      </c>
      <c r="AN23" s="223"/>
      <c r="AO23" s="223"/>
      <c r="AP23" s="223"/>
      <c r="AQ23" s="223"/>
      <c r="AR23" s="222"/>
      <c r="AS23" s="113"/>
      <c r="AT23" s="115"/>
      <c r="AU23" s="114"/>
      <c r="AV23" s="115"/>
      <c r="AW23" s="115"/>
      <c r="AX23" s="115"/>
      <c r="AY23" s="46"/>
      <c r="AZ23" s="2"/>
      <c r="BA23" s="18"/>
      <c r="BB23" s="46"/>
      <c r="BC23" s="2"/>
      <c r="BD23" s="18"/>
      <c r="BE23" s="46"/>
      <c r="BF23" s="2"/>
      <c r="BG23" s="18"/>
      <c r="BH23" s="46"/>
      <c r="BI23" s="2"/>
      <c r="BJ23" s="18"/>
      <c r="BK23" s="46"/>
      <c r="BL23" s="2"/>
      <c r="BM23" s="18"/>
      <c r="BN23" s="46"/>
      <c r="BO23" s="2"/>
      <c r="BP23" s="18"/>
      <c r="BQ23" s="46"/>
      <c r="BR23" s="2"/>
      <c r="BS23" s="18"/>
      <c r="BT23" s="46"/>
      <c r="BU23" s="2"/>
      <c r="BV23" s="18"/>
      <c r="BW23" s="46"/>
      <c r="BX23" s="2"/>
      <c r="BY23" s="18"/>
      <c r="BZ23" s="46"/>
      <c r="CA23" s="2"/>
      <c r="CB23" s="18"/>
      <c r="CC23" s="46"/>
      <c r="CD23" s="2"/>
      <c r="CE23" s="18"/>
      <c r="CF23" s="46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20" x14ac:dyDescent="0.25">
      <c r="A24" s="27">
        <v>90005</v>
      </c>
      <c r="B24" s="27" t="s">
        <v>22</v>
      </c>
      <c r="C24" s="2"/>
      <c r="E24" s="27">
        <f>+$E$7</f>
        <v>36</v>
      </c>
      <c r="F24" s="27">
        <v>36</v>
      </c>
      <c r="G24" s="116">
        <f t="shared" si="1"/>
        <v>20</v>
      </c>
      <c r="H24" s="15"/>
      <c r="I24" s="69">
        <v>6</v>
      </c>
      <c r="J24" s="1">
        <v>6</v>
      </c>
      <c r="K24" s="94">
        <v>6</v>
      </c>
      <c r="L24" s="71">
        <v>6</v>
      </c>
      <c r="M24" s="1">
        <v>6</v>
      </c>
      <c r="N24" s="1">
        <v>6</v>
      </c>
      <c r="O24" s="69">
        <v>6</v>
      </c>
      <c r="P24" s="25">
        <v>6</v>
      </c>
      <c r="Q24" s="112">
        <v>5</v>
      </c>
      <c r="R24" s="69">
        <v>6</v>
      </c>
      <c r="S24" s="19">
        <v>6</v>
      </c>
      <c r="T24" s="94">
        <v>6</v>
      </c>
      <c r="U24" s="19">
        <v>6</v>
      </c>
      <c r="V24" s="19">
        <v>6</v>
      </c>
      <c r="W24" s="94">
        <v>6</v>
      </c>
      <c r="X24" s="61">
        <v>6</v>
      </c>
      <c r="Y24" s="19">
        <v>6</v>
      </c>
      <c r="Z24" s="112">
        <v>6</v>
      </c>
      <c r="AA24" s="19">
        <v>6</v>
      </c>
      <c r="AB24" s="19">
        <v>6</v>
      </c>
      <c r="AC24" s="19">
        <v>5</v>
      </c>
      <c r="AD24" s="61">
        <v>6</v>
      </c>
      <c r="AE24" s="19">
        <v>6</v>
      </c>
      <c r="AF24" s="94">
        <v>6</v>
      </c>
      <c r="AG24" s="61">
        <v>6</v>
      </c>
      <c r="AH24" s="19">
        <v>6</v>
      </c>
      <c r="AI24" s="94">
        <v>6</v>
      </c>
      <c r="AJ24" s="61">
        <v>6</v>
      </c>
      <c r="AK24" s="19">
        <v>6</v>
      </c>
      <c r="AL24" s="112">
        <v>5</v>
      </c>
      <c r="AM24" s="19">
        <v>6</v>
      </c>
      <c r="AN24" s="19">
        <v>6</v>
      </c>
      <c r="AO24" s="94">
        <v>6</v>
      </c>
      <c r="AP24" s="61">
        <v>6</v>
      </c>
      <c r="AQ24" s="19">
        <v>6</v>
      </c>
      <c r="AR24" s="112">
        <v>6</v>
      </c>
      <c r="AS24" s="124"/>
      <c r="AT24" s="125"/>
      <c r="AU24" s="126"/>
      <c r="AV24" s="127"/>
      <c r="AW24" s="127"/>
      <c r="AX24" s="127"/>
      <c r="AY24" s="46"/>
      <c r="AZ24" s="2"/>
      <c r="BA24" s="18"/>
      <c r="BB24" s="46"/>
      <c r="BC24" s="2"/>
      <c r="BD24" s="18"/>
      <c r="BE24" s="46"/>
      <c r="BF24" s="2"/>
      <c r="BG24" s="18"/>
      <c r="BH24" s="46"/>
      <c r="BI24" s="2"/>
      <c r="BJ24" s="18"/>
      <c r="BK24" s="46"/>
      <c r="BL24" s="2"/>
      <c r="BM24" s="18"/>
      <c r="BN24" s="46"/>
      <c r="BO24" s="2"/>
      <c r="BP24" s="18"/>
      <c r="BQ24" s="46"/>
      <c r="BR24" s="2"/>
      <c r="BS24" s="18"/>
      <c r="BT24" s="46"/>
      <c r="BU24" s="2"/>
      <c r="BV24" s="18"/>
      <c r="BW24" s="46"/>
      <c r="BX24" s="2"/>
      <c r="BY24" s="18"/>
      <c r="BZ24" s="46"/>
      <c r="CA24" s="2"/>
      <c r="CB24" s="18"/>
      <c r="CC24" s="46"/>
      <c r="CD24" s="2"/>
      <c r="CE24" s="18"/>
      <c r="CF24" s="46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20" x14ac:dyDescent="0.25">
      <c r="A25" s="27">
        <v>90029</v>
      </c>
      <c r="B25" s="27" t="s">
        <v>23</v>
      </c>
      <c r="E25" s="27">
        <f t="shared" si="2"/>
        <v>36</v>
      </c>
      <c r="F25" s="27">
        <f>(K25+Q25+T25+AC25+AL25+AR25)</f>
        <v>29</v>
      </c>
      <c r="G25" s="116">
        <f t="shared" si="1"/>
        <v>16.111111111111111</v>
      </c>
      <c r="H25" s="1"/>
      <c r="I25" s="69">
        <v>6</v>
      </c>
      <c r="J25">
        <v>6</v>
      </c>
      <c r="K25" s="128">
        <v>5</v>
      </c>
      <c r="L25" s="203" t="s">
        <v>73</v>
      </c>
      <c r="M25" s="224"/>
      <c r="N25" s="205"/>
      <c r="O25" s="69">
        <v>6</v>
      </c>
      <c r="P25">
        <v>6</v>
      </c>
      <c r="Q25" s="128">
        <v>5</v>
      </c>
      <c r="R25" s="69">
        <v>6</v>
      </c>
      <c r="S25">
        <v>6</v>
      </c>
      <c r="T25" s="128">
        <v>4</v>
      </c>
      <c r="U25" s="220" t="s">
        <v>77</v>
      </c>
      <c r="V25" s="223"/>
      <c r="W25" s="223"/>
      <c r="X25" s="223"/>
      <c r="Y25" s="223"/>
      <c r="Z25" s="222"/>
      <c r="AA25">
        <v>6</v>
      </c>
      <c r="AB25">
        <v>6</v>
      </c>
      <c r="AC25" s="129">
        <v>5</v>
      </c>
      <c r="AD25" s="203" t="s">
        <v>73</v>
      </c>
      <c r="AE25" s="224"/>
      <c r="AF25" s="205"/>
      <c r="AG25" s="203" t="s">
        <v>73</v>
      </c>
      <c r="AH25" s="224"/>
      <c r="AI25" s="205"/>
      <c r="AJ25" s="130">
        <v>6</v>
      </c>
      <c r="AK25">
        <v>6</v>
      </c>
      <c r="AL25" s="128">
        <v>4</v>
      </c>
      <c r="AM25">
        <v>6</v>
      </c>
      <c r="AN25">
        <v>6</v>
      </c>
      <c r="AO25">
        <v>3</v>
      </c>
      <c r="AP25" s="130">
        <v>6</v>
      </c>
      <c r="AQ25">
        <v>6</v>
      </c>
      <c r="AR25" s="128">
        <v>6</v>
      </c>
      <c r="AS25" s="124"/>
      <c r="AT25" s="127"/>
      <c r="AU25" s="126"/>
      <c r="AV25" s="127"/>
      <c r="AW25" s="127"/>
      <c r="AX25" s="127"/>
      <c r="AY25" s="46"/>
      <c r="AZ25" s="2"/>
      <c r="BA25" s="18"/>
      <c r="BB25" s="46"/>
      <c r="BC25" s="2"/>
      <c r="BD25" s="18"/>
      <c r="BE25" s="46"/>
      <c r="BF25" s="2"/>
      <c r="BG25" s="18"/>
      <c r="BH25" s="46"/>
      <c r="BI25" s="2"/>
      <c r="BJ25" s="18"/>
      <c r="BK25" s="46"/>
      <c r="BL25" s="2"/>
      <c r="BM25" s="18"/>
      <c r="BN25" s="46"/>
      <c r="BO25" s="2"/>
      <c r="BP25" s="18"/>
      <c r="BQ25" s="46"/>
      <c r="BR25" s="2"/>
      <c r="BS25" s="18"/>
      <c r="BT25" s="46"/>
      <c r="BU25" s="2"/>
      <c r="BV25" s="18"/>
      <c r="BW25" s="46"/>
      <c r="BX25" s="2"/>
      <c r="BY25" s="18"/>
      <c r="BZ25" s="46"/>
      <c r="CA25" s="2"/>
      <c r="CB25" s="18"/>
      <c r="CC25" s="46"/>
      <c r="CD25" s="2"/>
      <c r="CE25" s="18"/>
      <c r="CF25" s="46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120" x14ac:dyDescent="0.25">
      <c r="A26" s="27">
        <v>90052</v>
      </c>
      <c r="B26" s="27" t="s">
        <v>24</v>
      </c>
      <c r="C26" s="2"/>
      <c r="E26" s="27">
        <f t="shared" si="2"/>
        <v>36</v>
      </c>
      <c r="F26" s="27">
        <v>24</v>
      </c>
      <c r="G26" s="116">
        <f t="shared" si="1"/>
        <v>13.333333333333334</v>
      </c>
      <c r="H26" s="15"/>
      <c r="I26" s="69">
        <v>6</v>
      </c>
      <c r="J26" s="1">
        <v>6</v>
      </c>
      <c r="K26" s="119">
        <v>5</v>
      </c>
      <c r="L26" s="71">
        <v>6</v>
      </c>
      <c r="M26" s="1">
        <v>6</v>
      </c>
      <c r="N26" s="1">
        <v>5</v>
      </c>
      <c r="O26" s="69">
        <v>6</v>
      </c>
      <c r="P26" s="25">
        <v>6</v>
      </c>
      <c r="Q26" s="112">
        <v>2</v>
      </c>
      <c r="R26" s="69">
        <v>6</v>
      </c>
      <c r="S26" s="19">
        <v>6</v>
      </c>
      <c r="T26" s="119">
        <v>4</v>
      </c>
      <c r="U26" s="19">
        <v>6</v>
      </c>
      <c r="V26" s="19">
        <v>6</v>
      </c>
      <c r="W26" s="120">
        <v>4</v>
      </c>
      <c r="X26" s="61">
        <v>6</v>
      </c>
      <c r="Y26" s="19">
        <v>3</v>
      </c>
      <c r="Z26" s="112">
        <v>1</v>
      </c>
      <c r="AA26" s="203" t="s">
        <v>73</v>
      </c>
      <c r="AB26" s="204"/>
      <c r="AC26" s="205"/>
      <c r="AD26" s="61">
        <v>6</v>
      </c>
      <c r="AE26" s="19">
        <v>6</v>
      </c>
      <c r="AF26" s="119">
        <v>3</v>
      </c>
      <c r="AG26" s="61">
        <v>6</v>
      </c>
      <c r="AH26" s="19">
        <v>6</v>
      </c>
      <c r="AI26" s="119">
        <v>4</v>
      </c>
      <c r="AJ26" s="61">
        <v>6</v>
      </c>
      <c r="AK26" s="19">
        <v>4</v>
      </c>
      <c r="AL26" s="112">
        <v>2</v>
      </c>
      <c r="AM26" s="19">
        <v>6</v>
      </c>
      <c r="AN26" s="19">
        <v>6</v>
      </c>
      <c r="AO26" s="120">
        <v>4</v>
      </c>
      <c r="AP26" s="203" t="s">
        <v>73</v>
      </c>
      <c r="AQ26" s="204"/>
      <c r="AR26" s="205"/>
      <c r="AS26" s="113"/>
      <c r="AT26" s="64"/>
      <c r="AU26" s="114"/>
      <c r="AV26" s="115"/>
      <c r="AW26" s="115"/>
      <c r="AX26" s="115"/>
      <c r="AY26" s="31"/>
      <c r="AZ26" s="29"/>
      <c r="BA26" s="32"/>
      <c r="BB26" s="31"/>
      <c r="BC26" s="29"/>
      <c r="BD26" s="32"/>
      <c r="BE26" s="31"/>
      <c r="BF26" s="29"/>
      <c r="BG26" s="32"/>
      <c r="BH26" s="31"/>
      <c r="BI26" s="29"/>
      <c r="BJ26" s="32"/>
      <c r="BK26" s="31"/>
      <c r="BL26" s="29"/>
      <c r="BM26" s="32"/>
      <c r="BN26" s="31"/>
      <c r="BO26" s="29"/>
      <c r="BP26" s="32"/>
      <c r="BQ26" s="31"/>
      <c r="BR26" s="29"/>
      <c r="BS26" s="32"/>
      <c r="BT26" s="31"/>
      <c r="BU26" s="29"/>
      <c r="BV26" s="32"/>
      <c r="BW26" s="31"/>
      <c r="BX26" s="29"/>
      <c r="BY26" s="32"/>
      <c r="BZ26" s="31"/>
      <c r="CA26" s="29"/>
      <c r="CB26" s="32"/>
      <c r="CC26" s="31"/>
      <c r="CD26" s="29"/>
      <c r="CE26" s="32"/>
      <c r="CF26" s="51"/>
      <c r="CG26" s="52"/>
      <c r="CH26" s="52"/>
      <c r="CI26" s="52"/>
      <c r="CJ26" s="52"/>
      <c r="CK26" s="5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20" x14ac:dyDescent="0.25">
      <c r="A27" s="27">
        <v>90073</v>
      </c>
      <c r="B27" s="27" t="s">
        <v>25</v>
      </c>
      <c r="E27" s="27">
        <f t="shared" si="2"/>
        <v>36</v>
      </c>
      <c r="F27" s="27">
        <f>(K27+Q27+T27+Z27+AO27+J22+AR27)</f>
        <v>26</v>
      </c>
      <c r="G27" s="116">
        <f t="shared" si="1"/>
        <v>14.444444444444445</v>
      </c>
      <c r="H27" s="1"/>
      <c r="I27" s="69">
        <v>6</v>
      </c>
      <c r="J27">
        <v>6</v>
      </c>
      <c r="K27" s="128">
        <v>4</v>
      </c>
      <c r="L27" s="203" t="s">
        <v>73</v>
      </c>
      <c r="M27" s="224"/>
      <c r="N27" s="205"/>
      <c r="O27" s="69">
        <v>6</v>
      </c>
      <c r="P27">
        <v>6</v>
      </c>
      <c r="Q27" s="128">
        <v>4</v>
      </c>
      <c r="R27" s="69">
        <v>6</v>
      </c>
      <c r="S27">
        <v>6</v>
      </c>
      <c r="T27" s="128">
        <v>4</v>
      </c>
      <c r="U27" s="203" t="s">
        <v>73</v>
      </c>
      <c r="V27" s="224"/>
      <c r="W27" s="205"/>
      <c r="X27" s="130">
        <v>6</v>
      </c>
      <c r="Y27">
        <v>6</v>
      </c>
      <c r="Z27" s="128">
        <v>5</v>
      </c>
      <c r="AA27" s="220" t="s">
        <v>77</v>
      </c>
      <c r="AB27" s="223"/>
      <c r="AC27" s="223"/>
      <c r="AD27" s="223"/>
      <c r="AE27" s="223"/>
      <c r="AF27" s="222"/>
      <c r="AG27" s="220" t="s">
        <v>77</v>
      </c>
      <c r="AH27" s="223"/>
      <c r="AI27" s="223"/>
      <c r="AJ27" s="223"/>
      <c r="AK27" s="223"/>
      <c r="AL27" s="222"/>
      <c r="AM27">
        <v>6</v>
      </c>
      <c r="AN27">
        <v>6</v>
      </c>
      <c r="AO27" s="129">
        <v>3</v>
      </c>
      <c r="AP27" s="130">
        <v>6</v>
      </c>
      <c r="AQ27">
        <v>6</v>
      </c>
      <c r="AR27" s="128">
        <v>6</v>
      </c>
      <c r="AS27" s="124"/>
      <c r="AT27" s="127"/>
      <c r="AU27" s="126"/>
      <c r="AV27" s="127"/>
      <c r="AW27" s="127"/>
      <c r="AX27" s="127"/>
      <c r="AY27" s="46"/>
      <c r="AZ27" s="2"/>
      <c r="BA27" s="18"/>
      <c r="BB27" s="46"/>
      <c r="BC27" s="2"/>
      <c r="BD27" s="18"/>
      <c r="BE27" s="53"/>
      <c r="BF27" s="2"/>
      <c r="BG27" s="18"/>
      <c r="BH27" s="46"/>
      <c r="BI27" s="2"/>
      <c r="BJ27" s="18"/>
      <c r="BK27" s="46"/>
      <c r="BL27" s="2"/>
      <c r="BM27" s="18"/>
      <c r="BN27" s="46"/>
      <c r="BO27" s="2"/>
      <c r="BP27" s="18"/>
      <c r="BQ27" s="46"/>
      <c r="BR27" s="2"/>
      <c r="BS27" s="18"/>
      <c r="BT27" s="46"/>
      <c r="BU27" s="2"/>
      <c r="BV27" s="18"/>
      <c r="BW27" s="46"/>
      <c r="BX27" s="2"/>
      <c r="BY27" s="18"/>
      <c r="BZ27" s="46"/>
      <c r="CA27" s="2"/>
      <c r="CB27" s="18"/>
      <c r="CC27" s="46"/>
      <c r="CD27" s="2"/>
      <c r="CE27" s="18"/>
      <c r="CF27" s="46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20" x14ac:dyDescent="0.25">
      <c r="A28" s="27">
        <v>90096</v>
      </c>
      <c r="B28" s="27" t="s">
        <v>26</v>
      </c>
      <c r="E28" s="27">
        <f t="shared" si="2"/>
        <v>36</v>
      </c>
      <c r="F28" s="131">
        <f>K28+Q28+W28+AF28+AL28+AO28</f>
        <v>22</v>
      </c>
      <c r="G28" s="116">
        <f t="shared" si="1"/>
        <v>12.222222222222221</v>
      </c>
      <c r="H28" s="1"/>
      <c r="I28" s="69">
        <v>6</v>
      </c>
      <c r="J28" s="93">
        <v>6</v>
      </c>
      <c r="K28" s="94">
        <v>5</v>
      </c>
      <c r="L28" s="203" t="s">
        <v>73</v>
      </c>
      <c r="M28" s="224"/>
      <c r="N28" s="205"/>
      <c r="O28" s="69">
        <v>6</v>
      </c>
      <c r="P28" s="93">
        <v>5</v>
      </c>
      <c r="Q28" s="94">
        <v>5</v>
      </c>
      <c r="R28" s="203" t="s">
        <v>73</v>
      </c>
      <c r="S28" s="224"/>
      <c r="T28" s="205"/>
      <c r="U28" s="69">
        <v>6</v>
      </c>
      <c r="V28" s="93">
        <v>6</v>
      </c>
      <c r="W28" s="94">
        <v>4</v>
      </c>
      <c r="X28" s="203" t="s">
        <v>73</v>
      </c>
      <c r="Y28" s="224"/>
      <c r="Z28" s="205"/>
      <c r="AA28" s="203" t="s">
        <v>73</v>
      </c>
      <c r="AB28" s="224"/>
      <c r="AC28" s="205"/>
      <c r="AD28" s="69">
        <v>6</v>
      </c>
      <c r="AE28" s="93">
        <v>5</v>
      </c>
      <c r="AF28" s="94">
        <v>1</v>
      </c>
      <c r="AG28" s="69">
        <v>6</v>
      </c>
      <c r="AH28" s="93">
        <v>6</v>
      </c>
      <c r="AI28" s="93">
        <v>2</v>
      </c>
      <c r="AJ28" s="69">
        <v>6</v>
      </c>
      <c r="AK28" s="93">
        <v>6</v>
      </c>
      <c r="AL28" s="94">
        <v>3</v>
      </c>
      <c r="AM28" s="69">
        <v>6</v>
      </c>
      <c r="AN28" s="93">
        <v>6</v>
      </c>
      <c r="AO28" s="94">
        <v>4</v>
      </c>
      <c r="AP28" s="69">
        <v>6</v>
      </c>
      <c r="AQ28" s="93">
        <v>6</v>
      </c>
      <c r="AR28" s="93">
        <v>2</v>
      </c>
      <c r="AS28" s="124"/>
      <c r="AT28" s="127"/>
      <c r="AU28" s="126"/>
      <c r="AV28" s="127"/>
      <c r="AW28" s="127"/>
      <c r="AX28" s="127"/>
      <c r="AY28" s="46"/>
      <c r="AZ28" s="2"/>
      <c r="BA28" s="18"/>
      <c r="BB28" s="46"/>
      <c r="BC28" s="2"/>
      <c r="BD28" s="18"/>
      <c r="BE28" s="46"/>
      <c r="BF28" s="2"/>
      <c r="BG28" s="18"/>
      <c r="BH28" s="46"/>
      <c r="BI28" s="2"/>
      <c r="BJ28" s="18"/>
      <c r="BK28" s="46"/>
      <c r="BL28" s="2"/>
      <c r="BM28" s="18"/>
      <c r="BN28" s="46"/>
      <c r="BO28" s="2"/>
      <c r="BP28" s="18"/>
      <c r="BQ28" s="46"/>
      <c r="BR28" s="2"/>
      <c r="BS28" s="18"/>
      <c r="BT28" s="46"/>
      <c r="BU28" s="2"/>
      <c r="BV28" s="18"/>
      <c r="BW28" s="46"/>
      <c r="BX28" s="2"/>
      <c r="BY28" s="18"/>
      <c r="BZ28" s="46"/>
      <c r="CA28" s="2"/>
      <c r="CB28" s="18"/>
      <c r="CC28" s="46"/>
      <c r="CD28" s="2"/>
      <c r="CE28" s="18"/>
      <c r="CF28" s="46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120" x14ac:dyDescent="0.25">
      <c r="A29" s="27">
        <v>90121</v>
      </c>
      <c r="B29" s="27" t="s">
        <v>27</v>
      </c>
      <c r="C29" s="2"/>
      <c r="E29" s="27">
        <f t="shared" si="2"/>
        <v>36</v>
      </c>
      <c r="F29" s="131">
        <f>K29+T29+W29+AF29+AI29+AO29</f>
        <v>33</v>
      </c>
      <c r="G29" s="116">
        <f t="shared" si="1"/>
        <v>18.333333333333332</v>
      </c>
      <c r="H29" s="15"/>
      <c r="I29" s="69">
        <v>6</v>
      </c>
      <c r="J29" s="1">
        <v>6</v>
      </c>
      <c r="K29" s="94">
        <v>5</v>
      </c>
      <c r="L29" s="71">
        <v>6</v>
      </c>
      <c r="M29" s="1">
        <v>6</v>
      </c>
      <c r="N29" s="1">
        <v>5</v>
      </c>
      <c r="O29" s="69">
        <v>6</v>
      </c>
      <c r="P29" s="25">
        <v>6</v>
      </c>
      <c r="Q29" s="112">
        <v>4</v>
      </c>
      <c r="R29" s="69">
        <v>6</v>
      </c>
      <c r="S29" s="19">
        <v>6</v>
      </c>
      <c r="T29" s="94">
        <v>5</v>
      </c>
      <c r="U29" s="19">
        <v>6</v>
      </c>
      <c r="V29" s="19">
        <v>6</v>
      </c>
      <c r="W29" s="94">
        <v>6</v>
      </c>
      <c r="X29" s="61">
        <v>6</v>
      </c>
      <c r="Y29" s="19">
        <v>6</v>
      </c>
      <c r="Z29" s="112">
        <v>6</v>
      </c>
      <c r="AA29" s="19">
        <v>6</v>
      </c>
      <c r="AB29" s="19">
        <v>6</v>
      </c>
      <c r="AC29" s="19">
        <v>4</v>
      </c>
      <c r="AD29" s="61">
        <v>6</v>
      </c>
      <c r="AE29" s="19">
        <v>6</v>
      </c>
      <c r="AF29" s="100">
        <v>5</v>
      </c>
      <c r="AG29" s="61">
        <v>6</v>
      </c>
      <c r="AH29" s="19">
        <v>6</v>
      </c>
      <c r="AI29" s="94">
        <v>6</v>
      </c>
      <c r="AJ29" s="61">
        <v>6</v>
      </c>
      <c r="AK29" s="19">
        <v>6</v>
      </c>
      <c r="AL29" s="112">
        <v>4</v>
      </c>
      <c r="AM29" s="19">
        <v>6</v>
      </c>
      <c r="AN29" s="19">
        <v>6</v>
      </c>
      <c r="AO29" s="94">
        <v>6</v>
      </c>
      <c r="AP29" s="61">
        <v>6</v>
      </c>
      <c r="AQ29" s="19">
        <v>6</v>
      </c>
      <c r="AR29" s="112">
        <v>6</v>
      </c>
      <c r="AS29" s="124"/>
      <c r="AT29" s="125"/>
      <c r="AU29" s="126"/>
      <c r="AV29" s="127"/>
      <c r="AW29" s="127"/>
      <c r="AX29" s="127"/>
      <c r="AY29" s="31"/>
      <c r="AZ29" s="29"/>
      <c r="BA29" s="32"/>
      <c r="BB29" s="31"/>
      <c r="BC29" s="29"/>
      <c r="BD29" s="32"/>
      <c r="BE29" s="31"/>
      <c r="BF29" s="29"/>
      <c r="BG29" s="32"/>
      <c r="BH29" s="31"/>
      <c r="BI29" s="29"/>
      <c r="BJ29" s="32"/>
      <c r="BK29" s="31"/>
      <c r="BL29" s="29"/>
      <c r="BM29" s="32"/>
      <c r="BN29" s="31"/>
      <c r="BO29" s="29"/>
      <c r="BP29" s="32"/>
      <c r="BQ29" s="31"/>
      <c r="BR29" s="29"/>
      <c r="BS29" s="32"/>
      <c r="BT29" s="31"/>
      <c r="BU29" s="29"/>
      <c r="BV29" s="32"/>
      <c r="BW29" s="31"/>
      <c r="BX29" s="29"/>
      <c r="BY29" s="32"/>
      <c r="BZ29" s="31"/>
      <c r="CA29" s="29"/>
      <c r="CB29" s="32"/>
      <c r="CC29" s="31"/>
      <c r="CD29" s="29"/>
      <c r="CE29" s="32"/>
      <c r="CF29" s="46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120" x14ac:dyDescent="0.25">
      <c r="A30" s="27">
        <v>90158</v>
      </c>
      <c r="B30" s="27" t="s">
        <v>28</v>
      </c>
      <c r="C30" s="2"/>
      <c r="E30" s="27">
        <f t="shared" si="2"/>
        <v>36</v>
      </c>
      <c r="F30" s="27">
        <f>(I30+L30+O30+R30+U30+X30+AA30+AD30+AG30+AJ30+AM30+AP30+AS30+AV30+AY30+BB30+BE30+BH30+BK30+BN30+BQ30+BT30+BW30+BZ30+CC30+CF30)</f>
        <v>0</v>
      </c>
      <c r="G30" s="111">
        <f t="shared" si="1"/>
        <v>0</v>
      </c>
      <c r="H30" s="15"/>
      <c r="I30" s="69"/>
      <c r="K30" s="112"/>
      <c r="L30" s="71"/>
      <c r="O30" s="69"/>
      <c r="P30" s="25"/>
      <c r="Q30" s="112"/>
      <c r="R30" s="69"/>
      <c r="S30" s="25"/>
      <c r="T30" s="112"/>
      <c r="X30" s="61"/>
      <c r="Y30" s="25"/>
      <c r="Z30" s="112"/>
      <c r="AD30" s="61"/>
      <c r="AE30" s="25"/>
      <c r="AF30" s="112"/>
      <c r="AG30" s="61"/>
      <c r="AH30" s="25"/>
      <c r="AI30" s="112"/>
      <c r="AJ30" s="61"/>
      <c r="AK30" s="25"/>
      <c r="AL30" s="112"/>
      <c r="AP30" s="61"/>
      <c r="AQ30" s="25"/>
      <c r="AR30" s="112"/>
      <c r="AS30" s="113"/>
      <c r="AT30" s="64"/>
      <c r="AU30" s="114"/>
      <c r="AV30" s="115"/>
      <c r="AW30" s="115"/>
      <c r="AX30" s="115"/>
      <c r="AY30" s="55"/>
      <c r="AZ30" s="2"/>
      <c r="BA30" s="54"/>
      <c r="BB30" s="55"/>
      <c r="BC30" s="2"/>
      <c r="BD30" s="54"/>
      <c r="BE30" s="55"/>
      <c r="BF30" s="2"/>
      <c r="BG30" s="54"/>
      <c r="BH30" s="55"/>
      <c r="BI30" s="2"/>
      <c r="BJ30" s="54"/>
      <c r="BK30" s="55"/>
      <c r="BL30" s="2"/>
      <c r="BM30" s="54"/>
      <c r="BN30" s="55"/>
      <c r="BO30" s="2"/>
      <c r="BP30" s="54"/>
      <c r="BQ30" s="55"/>
      <c r="BR30" s="2"/>
      <c r="BS30" s="54"/>
      <c r="BT30" s="55"/>
      <c r="BU30" s="2"/>
      <c r="BV30" s="54"/>
      <c r="BW30" s="55"/>
      <c r="BX30" s="2"/>
      <c r="BY30" s="54"/>
      <c r="BZ30" s="55"/>
      <c r="CA30" s="2"/>
      <c r="CB30" s="54"/>
      <c r="CC30" s="55"/>
      <c r="CD30" s="2"/>
      <c r="CE30" s="54"/>
      <c r="CF30" s="55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120" x14ac:dyDescent="0.25">
      <c r="A31" s="27">
        <v>90545</v>
      </c>
      <c r="B31" s="27" t="s">
        <v>29</v>
      </c>
      <c r="E31" s="27">
        <f>+$E$7</f>
        <v>36</v>
      </c>
      <c r="F31" s="27">
        <f>(K31+T31+Z31+AF31+AL31+AO31+AS31+AV31+AY31+BB31+BE31+BH31+BK31+BN31+BQ31+BT31+BW31+BZ31+CC31+CF31)</f>
        <v>24</v>
      </c>
      <c r="G31" s="116">
        <f t="shared" si="1"/>
        <v>13.333333333333334</v>
      </c>
      <c r="H31" s="1"/>
      <c r="I31" s="174">
        <v>6</v>
      </c>
      <c r="J31" s="176">
        <v>6</v>
      </c>
      <c r="K31" s="177">
        <v>4</v>
      </c>
      <c r="L31" s="174">
        <v>6</v>
      </c>
      <c r="M31" s="176">
        <v>0</v>
      </c>
      <c r="N31" s="177">
        <v>0</v>
      </c>
      <c r="O31" s="178">
        <v>6</v>
      </c>
      <c r="P31" s="176">
        <v>6</v>
      </c>
      <c r="Q31" s="177">
        <v>4</v>
      </c>
      <c r="R31" s="178">
        <v>6</v>
      </c>
      <c r="S31" s="176">
        <v>6</v>
      </c>
      <c r="T31" s="177">
        <v>4</v>
      </c>
      <c r="U31" s="203" t="s">
        <v>73</v>
      </c>
      <c r="V31" s="224"/>
      <c r="W31" s="205"/>
      <c r="X31" s="179">
        <v>6</v>
      </c>
      <c r="Y31" s="176">
        <v>6</v>
      </c>
      <c r="Z31" s="177">
        <v>4</v>
      </c>
      <c r="AA31" s="203" t="s">
        <v>73</v>
      </c>
      <c r="AB31" s="224"/>
      <c r="AC31" s="205"/>
      <c r="AD31" s="179">
        <v>6</v>
      </c>
      <c r="AE31" s="176">
        <v>6</v>
      </c>
      <c r="AF31" s="177">
        <v>4</v>
      </c>
      <c r="AG31" s="203" t="s">
        <v>73</v>
      </c>
      <c r="AH31" s="224"/>
      <c r="AI31" s="205"/>
      <c r="AJ31" s="179">
        <v>6</v>
      </c>
      <c r="AK31" s="176">
        <v>6</v>
      </c>
      <c r="AL31" s="177">
        <v>3</v>
      </c>
      <c r="AM31" s="176">
        <v>6</v>
      </c>
      <c r="AN31" s="176">
        <v>6</v>
      </c>
      <c r="AO31" s="176">
        <v>5</v>
      </c>
      <c r="AP31" s="203" t="s">
        <v>73</v>
      </c>
      <c r="AQ31" s="224"/>
      <c r="AR31" s="205"/>
      <c r="AS31" s="124"/>
      <c r="AT31" s="127"/>
      <c r="AU31" s="126"/>
      <c r="AV31" s="127"/>
      <c r="AW31" s="127"/>
      <c r="AX31" s="127"/>
      <c r="AY31" s="124"/>
      <c r="AZ31" s="127"/>
      <c r="BA31" s="126"/>
      <c r="BB31" s="124"/>
      <c r="BC31" s="127"/>
      <c r="BD31" s="126"/>
      <c r="BE31" s="124"/>
      <c r="BF31" s="127"/>
      <c r="BG31" s="126"/>
      <c r="BH31" s="124"/>
      <c r="BI31" s="127"/>
      <c r="BJ31" s="126"/>
      <c r="BK31" s="124"/>
      <c r="BL31" s="127"/>
      <c r="BM31" s="126"/>
      <c r="BN31" s="124"/>
      <c r="BO31" s="127"/>
      <c r="BP31" s="126"/>
      <c r="BQ31" s="124"/>
      <c r="BR31" s="127"/>
      <c r="BS31" s="126"/>
      <c r="BT31" s="124"/>
      <c r="BU31" s="127"/>
      <c r="BV31" s="126"/>
      <c r="BW31" s="124"/>
      <c r="BX31" s="127"/>
      <c r="BY31" s="126"/>
      <c r="BZ31" s="124"/>
      <c r="CA31" s="127"/>
      <c r="CB31" s="126"/>
      <c r="CC31" s="124"/>
      <c r="CD31" s="127"/>
      <c r="CE31" s="126"/>
      <c r="CF31" s="124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</row>
    <row r="32" spans="1:120" x14ac:dyDescent="0.25">
      <c r="A32" s="132">
        <v>93012</v>
      </c>
      <c r="B32" s="133" t="s">
        <v>30</v>
      </c>
      <c r="C32" s="132"/>
      <c r="D32" s="132"/>
      <c r="E32" s="27">
        <f>$E$7</f>
        <v>36</v>
      </c>
      <c r="F32" s="27">
        <f>(K32+T32+Z32+AF32+AI32+AL32)</f>
        <v>34</v>
      </c>
      <c r="G32" s="134">
        <f t="shared" si="1"/>
        <v>18.888888888888889</v>
      </c>
      <c r="H32" s="135"/>
      <c r="I32" s="136">
        <v>6</v>
      </c>
      <c r="J32" s="137">
        <v>6</v>
      </c>
      <c r="K32" s="138">
        <v>6</v>
      </c>
      <c r="L32" s="139">
        <v>6</v>
      </c>
      <c r="M32" s="140">
        <v>6</v>
      </c>
      <c r="N32" s="141">
        <v>6</v>
      </c>
      <c r="O32" s="139">
        <v>6</v>
      </c>
      <c r="P32" s="140">
        <v>6</v>
      </c>
      <c r="Q32" s="141">
        <v>5</v>
      </c>
      <c r="R32" s="139">
        <v>6</v>
      </c>
      <c r="S32" s="140">
        <v>6</v>
      </c>
      <c r="T32" s="138">
        <v>6</v>
      </c>
      <c r="U32" s="142" t="s">
        <v>73</v>
      </c>
      <c r="V32" s="143"/>
      <c r="W32" s="144"/>
      <c r="X32" s="145">
        <v>6</v>
      </c>
      <c r="Y32" s="140">
        <v>6</v>
      </c>
      <c r="Z32" s="138">
        <v>6</v>
      </c>
      <c r="AA32" s="145">
        <v>6</v>
      </c>
      <c r="AB32" s="140">
        <v>6</v>
      </c>
      <c r="AC32" s="141">
        <v>3</v>
      </c>
      <c r="AD32" s="145">
        <v>6</v>
      </c>
      <c r="AE32" s="140">
        <v>6</v>
      </c>
      <c r="AF32" s="138">
        <v>4</v>
      </c>
      <c r="AG32" s="145">
        <v>6</v>
      </c>
      <c r="AH32" s="140">
        <v>6</v>
      </c>
      <c r="AI32" s="138">
        <v>6</v>
      </c>
      <c r="AJ32" s="145">
        <v>6</v>
      </c>
      <c r="AK32" s="140">
        <v>6</v>
      </c>
      <c r="AL32" s="146">
        <v>6</v>
      </c>
      <c r="AM32" s="147" t="s">
        <v>78</v>
      </c>
      <c r="AN32" s="148"/>
      <c r="AO32" s="148"/>
      <c r="AP32" s="148"/>
      <c r="AQ32" s="148"/>
      <c r="AR32" s="149"/>
      <c r="AS32" s="150"/>
      <c r="AT32" s="151"/>
      <c r="AU32" s="152"/>
      <c r="AV32" s="150"/>
      <c r="AW32" s="151"/>
      <c r="AX32" s="152"/>
      <c r="AY32" s="46"/>
      <c r="AZ32" s="2"/>
      <c r="BA32" s="18"/>
      <c r="BB32" s="46"/>
      <c r="BC32" s="2"/>
      <c r="BD32" s="18"/>
      <c r="BE32" s="46"/>
      <c r="BF32" s="2"/>
      <c r="BG32" s="18"/>
      <c r="BH32" s="46"/>
      <c r="BI32" s="2"/>
      <c r="BJ32" s="18"/>
      <c r="BK32" s="46"/>
      <c r="BL32" s="2"/>
      <c r="BM32" s="18"/>
      <c r="BN32" s="46"/>
      <c r="BO32" s="2"/>
      <c r="BP32" s="18"/>
      <c r="BQ32" s="46"/>
      <c r="BR32" s="2"/>
      <c r="BS32" s="18"/>
      <c r="BT32" s="46"/>
      <c r="BU32" s="2"/>
      <c r="BV32" s="18"/>
      <c r="BW32" s="46"/>
      <c r="BX32" s="2"/>
      <c r="BY32" s="18"/>
      <c r="BZ32" s="46"/>
      <c r="CA32" s="2"/>
      <c r="CB32" s="18"/>
      <c r="CC32" s="46"/>
      <c r="CD32" s="2"/>
      <c r="CE32" s="18"/>
      <c r="CF32" s="46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120" x14ac:dyDescent="0.25">
      <c r="A33" s="27">
        <v>93987</v>
      </c>
      <c r="B33" s="27" t="s">
        <v>31</v>
      </c>
      <c r="C33" s="2"/>
      <c r="E33" s="27">
        <f t="shared" ref="E33" si="3">+$E$7</f>
        <v>36</v>
      </c>
      <c r="F33" s="27">
        <f>(K33+T33+W33+AC33+AL33+AR33)</f>
        <v>30</v>
      </c>
      <c r="G33" s="116">
        <f>20*F33/E33</f>
        <v>16.666666666666668</v>
      </c>
      <c r="H33" s="15"/>
      <c r="I33" s="180">
        <v>6</v>
      </c>
      <c r="J33">
        <v>6</v>
      </c>
      <c r="K33" s="167">
        <v>4</v>
      </c>
      <c r="L33" s="181">
        <v>6</v>
      </c>
      <c r="M33">
        <v>6</v>
      </c>
      <c r="N33">
        <v>2</v>
      </c>
      <c r="O33" s="180">
        <v>6</v>
      </c>
      <c r="P33" s="12">
        <v>6</v>
      </c>
      <c r="Q33" s="167">
        <v>4</v>
      </c>
      <c r="R33" s="180">
        <v>6</v>
      </c>
      <c r="S33" s="17">
        <v>6</v>
      </c>
      <c r="T33" s="167">
        <v>6</v>
      </c>
      <c r="U33" s="17">
        <v>6</v>
      </c>
      <c r="V33" s="17">
        <v>6</v>
      </c>
      <c r="W33" s="17">
        <v>5</v>
      </c>
      <c r="X33" s="130">
        <v>6</v>
      </c>
      <c r="Y33" s="17">
        <v>6</v>
      </c>
      <c r="Z33" s="167">
        <v>4</v>
      </c>
      <c r="AA33" s="17">
        <v>6</v>
      </c>
      <c r="AB33" s="17">
        <v>6</v>
      </c>
      <c r="AC33" s="17">
        <v>6</v>
      </c>
      <c r="AD33" s="130">
        <v>6</v>
      </c>
      <c r="AE33" s="17">
        <v>6</v>
      </c>
      <c r="AF33" s="167">
        <v>4</v>
      </c>
      <c r="AG33" s="130">
        <v>6</v>
      </c>
      <c r="AH33" s="17">
        <v>6</v>
      </c>
      <c r="AI33" s="167">
        <v>3</v>
      </c>
      <c r="AJ33" s="130">
        <v>6</v>
      </c>
      <c r="AK33" s="17">
        <v>6</v>
      </c>
      <c r="AL33" s="167">
        <v>5</v>
      </c>
      <c r="AM33" s="17">
        <v>6</v>
      </c>
      <c r="AN33" s="17">
        <v>6</v>
      </c>
      <c r="AO33" s="17">
        <v>3</v>
      </c>
      <c r="AP33" s="130">
        <v>6</v>
      </c>
      <c r="AQ33" s="17">
        <v>6</v>
      </c>
      <c r="AR33" s="167">
        <v>4</v>
      </c>
      <c r="AS33" s="124"/>
      <c r="AT33" s="125"/>
      <c r="AU33" s="126"/>
      <c r="AV33" s="127"/>
      <c r="AW33" s="127"/>
      <c r="AX33" s="127"/>
      <c r="AY33" s="124"/>
      <c r="AZ33" s="125"/>
      <c r="BA33" s="126"/>
      <c r="BB33" s="124"/>
      <c r="BC33" s="125"/>
      <c r="BD33" s="126"/>
      <c r="BE33" s="124"/>
      <c r="BF33" s="125"/>
      <c r="BG33" s="126"/>
      <c r="BH33" s="124"/>
      <c r="BI33" s="125"/>
      <c r="BJ33" s="126"/>
      <c r="BK33" s="124"/>
      <c r="BL33" s="125"/>
      <c r="BM33" s="126"/>
      <c r="BN33" s="124"/>
      <c r="BO33" s="125"/>
      <c r="BP33" s="126"/>
      <c r="BQ33" s="124"/>
      <c r="BR33" s="125"/>
      <c r="BS33" s="126"/>
      <c r="BT33" s="124"/>
      <c r="BU33" s="125"/>
      <c r="BV33" s="126"/>
      <c r="BW33" s="124"/>
      <c r="BX33" s="125"/>
      <c r="BY33" s="126"/>
      <c r="BZ33" s="124"/>
      <c r="CA33" s="125"/>
      <c r="CB33" s="126"/>
      <c r="CC33" s="124"/>
      <c r="CD33" s="125"/>
      <c r="CE33" s="126"/>
      <c r="CF33" s="124"/>
      <c r="CG33" s="125"/>
      <c r="CH33" s="125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</row>
    <row r="34" spans="1:120" x14ac:dyDescent="0.25">
      <c r="A34" s="27">
        <v>94304</v>
      </c>
      <c r="B34" s="27" t="s">
        <v>32</v>
      </c>
      <c r="C34" s="27"/>
      <c r="D34" s="27"/>
      <c r="E34" s="27">
        <v>36</v>
      </c>
      <c r="F34" s="27">
        <v>24</v>
      </c>
      <c r="G34" s="153">
        <v>13.33</v>
      </c>
      <c r="H34" s="90"/>
      <c r="I34" s="154">
        <v>6</v>
      </c>
      <c r="J34" s="155">
        <v>6</v>
      </c>
      <c r="K34" s="156">
        <v>3</v>
      </c>
      <c r="L34" s="155">
        <v>6</v>
      </c>
      <c r="M34" s="155">
        <v>6</v>
      </c>
      <c r="N34" s="157">
        <v>5</v>
      </c>
      <c r="O34" s="154">
        <v>6</v>
      </c>
      <c r="P34" s="155">
        <v>6</v>
      </c>
      <c r="Q34" s="158">
        <v>4</v>
      </c>
      <c r="R34" s="154">
        <v>6</v>
      </c>
      <c r="S34" s="155">
        <v>6</v>
      </c>
      <c r="T34" s="156">
        <v>3</v>
      </c>
      <c r="U34" s="155">
        <v>6</v>
      </c>
      <c r="V34" s="155">
        <v>6</v>
      </c>
      <c r="W34" s="157">
        <v>5</v>
      </c>
      <c r="X34" s="154">
        <v>6</v>
      </c>
      <c r="Y34" s="155">
        <v>6</v>
      </c>
      <c r="Z34" s="156">
        <v>3</v>
      </c>
      <c r="AA34" s="155">
        <v>6</v>
      </c>
      <c r="AB34" s="155">
        <v>6</v>
      </c>
      <c r="AC34" s="159">
        <v>3</v>
      </c>
      <c r="AD34" s="154">
        <v>6</v>
      </c>
      <c r="AE34" s="155">
        <v>6</v>
      </c>
      <c r="AF34" s="158">
        <v>4</v>
      </c>
      <c r="AG34" s="154">
        <v>0</v>
      </c>
      <c r="AH34" s="155">
        <v>0</v>
      </c>
      <c r="AI34" s="156">
        <v>0</v>
      </c>
      <c r="AJ34" s="154">
        <v>6</v>
      </c>
      <c r="AK34" s="155">
        <v>6</v>
      </c>
      <c r="AL34" s="158">
        <v>3</v>
      </c>
      <c r="AM34" s="155">
        <v>0</v>
      </c>
      <c r="AN34" s="155">
        <v>0</v>
      </c>
      <c r="AO34" s="155">
        <v>0</v>
      </c>
      <c r="AP34" s="154">
        <v>0</v>
      </c>
      <c r="AQ34" s="155">
        <v>0</v>
      </c>
      <c r="AR34" s="156">
        <v>0</v>
      </c>
      <c r="AS34" s="160"/>
      <c r="AT34" s="161"/>
      <c r="AU34" s="162"/>
      <c r="AV34" s="161"/>
      <c r="AW34" s="161"/>
      <c r="AX34" s="161"/>
      <c r="AY34" s="46"/>
      <c r="AZ34" s="2"/>
      <c r="BA34" s="18"/>
      <c r="BB34" s="46"/>
      <c r="BC34" s="2"/>
      <c r="BD34" s="18"/>
      <c r="BE34" s="46"/>
      <c r="BF34" s="2"/>
      <c r="BG34" s="18"/>
      <c r="BH34" s="46"/>
      <c r="BI34" s="2"/>
      <c r="BJ34" s="18"/>
      <c r="BK34" s="46"/>
      <c r="BL34" s="2"/>
      <c r="BM34" s="18"/>
      <c r="BN34" s="46"/>
      <c r="BO34" s="2"/>
      <c r="BP34" s="18"/>
      <c r="BQ34" s="46"/>
      <c r="BR34" s="2"/>
      <c r="BS34" s="18"/>
      <c r="BT34" s="46"/>
      <c r="BU34" s="2"/>
      <c r="BV34" s="18"/>
      <c r="BW34" s="46"/>
      <c r="BX34" s="2"/>
      <c r="BY34" s="18"/>
      <c r="BZ34" s="46"/>
      <c r="CA34" s="2"/>
      <c r="CB34" s="18"/>
      <c r="CC34" s="46"/>
      <c r="CD34" s="2"/>
      <c r="CE34" s="18"/>
      <c r="CF34" s="46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120" x14ac:dyDescent="0.25">
      <c r="A35" s="27">
        <v>98414</v>
      </c>
      <c r="B35" s="27" t="s">
        <v>33</v>
      </c>
      <c r="C35" s="2"/>
      <c r="E35" s="27">
        <f t="shared" si="2"/>
        <v>36</v>
      </c>
      <c r="F35" s="27">
        <v>30</v>
      </c>
      <c r="G35" s="116">
        <f t="shared" si="1"/>
        <v>16.666666666666668</v>
      </c>
      <c r="H35" s="15"/>
      <c r="I35" s="69">
        <v>6</v>
      </c>
      <c r="J35" s="70">
        <v>6</v>
      </c>
      <c r="K35" s="72">
        <v>4</v>
      </c>
      <c r="L35" s="71">
        <v>6</v>
      </c>
      <c r="M35" s="70">
        <v>6</v>
      </c>
      <c r="N35" s="123">
        <v>5</v>
      </c>
      <c r="O35" s="220" t="s">
        <v>77</v>
      </c>
      <c r="P35" s="221"/>
      <c r="Q35" s="221"/>
      <c r="R35" s="221"/>
      <c r="S35" s="221"/>
      <c r="T35" s="222"/>
      <c r="U35" s="13">
        <v>6</v>
      </c>
      <c r="V35" s="13">
        <v>6</v>
      </c>
      <c r="W35" s="163">
        <v>5</v>
      </c>
      <c r="X35" s="69">
        <v>6</v>
      </c>
      <c r="Y35" s="71">
        <v>6</v>
      </c>
      <c r="Z35" s="122">
        <v>5</v>
      </c>
      <c r="AA35" s="13">
        <v>6</v>
      </c>
      <c r="AB35" s="13">
        <v>6</v>
      </c>
      <c r="AC35" s="164">
        <v>5</v>
      </c>
      <c r="AD35" s="69">
        <v>6</v>
      </c>
      <c r="AE35" s="71">
        <v>6</v>
      </c>
      <c r="AF35" s="72">
        <v>4</v>
      </c>
      <c r="AG35" s="69">
        <v>6</v>
      </c>
      <c r="AH35" s="13">
        <v>6</v>
      </c>
      <c r="AI35" s="72">
        <v>4</v>
      </c>
      <c r="AJ35" s="69">
        <v>6</v>
      </c>
      <c r="AK35" s="13">
        <v>6</v>
      </c>
      <c r="AL35" s="122">
        <v>5</v>
      </c>
      <c r="AM35" s="69">
        <v>6</v>
      </c>
      <c r="AN35" s="13">
        <v>6</v>
      </c>
      <c r="AO35" s="122">
        <v>5</v>
      </c>
      <c r="AP35" s="69">
        <v>6</v>
      </c>
      <c r="AQ35" s="13">
        <v>6</v>
      </c>
      <c r="AR35" s="72">
        <v>5</v>
      </c>
      <c r="AS35" s="113"/>
      <c r="AT35" s="64"/>
      <c r="AU35" s="114"/>
      <c r="AV35" s="115"/>
      <c r="AW35" s="115"/>
      <c r="AX35" s="115"/>
      <c r="AY35" s="46"/>
      <c r="AZ35" s="2"/>
      <c r="BA35" s="18"/>
      <c r="BB35" s="46"/>
      <c r="BC35" s="2"/>
      <c r="BD35" s="18"/>
      <c r="BE35" s="46"/>
      <c r="BF35" s="2"/>
      <c r="BG35" s="18"/>
      <c r="BH35" s="46"/>
      <c r="BI35" s="2"/>
      <c r="BJ35" s="18"/>
      <c r="BK35" s="46"/>
      <c r="BL35" s="2"/>
      <c r="BM35" s="18"/>
      <c r="BN35" s="46"/>
      <c r="BO35" s="2"/>
      <c r="BP35" s="18"/>
      <c r="BQ35" s="46"/>
      <c r="BR35" s="2"/>
      <c r="BS35" s="18"/>
      <c r="BT35" s="46"/>
      <c r="BU35" s="2"/>
      <c r="BV35" s="18"/>
      <c r="BW35" s="46"/>
      <c r="BX35" s="2"/>
      <c r="BY35" s="18"/>
      <c r="BZ35" s="46"/>
      <c r="CA35" s="2"/>
      <c r="CB35" s="18"/>
      <c r="CC35" s="46"/>
      <c r="CD35" s="2"/>
      <c r="CE35" s="18"/>
      <c r="CF35" s="46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120" x14ac:dyDescent="0.25">
      <c r="A36" s="27">
        <v>98415</v>
      </c>
      <c r="B36" s="27" t="s">
        <v>34</v>
      </c>
      <c r="C36" s="2"/>
      <c r="E36" s="27">
        <f t="shared" si="2"/>
        <v>36</v>
      </c>
      <c r="F36" s="27">
        <f>(N36+Q36+W36+AC36+AI36+AO36)</f>
        <v>31</v>
      </c>
      <c r="G36" s="111">
        <f t="shared" si="1"/>
        <v>17.222222222222221</v>
      </c>
      <c r="H36" s="15"/>
      <c r="I36" s="69">
        <v>6</v>
      </c>
      <c r="J36" s="1">
        <v>6</v>
      </c>
      <c r="K36" s="112">
        <v>1</v>
      </c>
      <c r="L36" s="71">
        <v>6</v>
      </c>
      <c r="M36" s="1">
        <v>6</v>
      </c>
      <c r="N36" s="117">
        <v>6</v>
      </c>
      <c r="O36" s="69">
        <v>6</v>
      </c>
      <c r="P36" s="25">
        <v>6</v>
      </c>
      <c r="Q36" s="119">
        <v>6</v>
      </c>
      <c r="R36" s="69">
        <v>6</v>
      </c>
      <c r="S36" s="25">
        <v>6</v>
      </c>
      <c r="T36" s="112">
        <v>5</v>
      </c>
      <c r="U36" s="19">
        <v>6</v>
      </c>
      <c r="V36" s="19">
        <v>6</v>
      </c>
      <c r="W36" s="120">
        <v>6</v>
      </c>
      <c r="X36" s="61">
        <v>6</v>
      </c>
      <c r="Y36" s="19">
        <v>6</v>
      </c>
      <c r="Z36" s="112">
        <v>5</v>
      </c>
      <c r="AA36" s="19">
        <v>6</v>
      </c>
      <c r="AB36" s="19">
        <v>6</v>
      </c>
      <c r="AC36" s="120">
        <v>5</v>
      </c>
      <c r="AD36" s="203" t="s">
        <v>73</v>
      </c>
      <c r="AE36" s="204"/>
      <c r="AF36" s="205"/>
      <c r="AG36" s="61">
        <v>6</v>
      </c>
      <c r="AH36" s="19">
        <v>6</v>
      </c>
      <c r="AI36" s="119">
        <v>4</v>
      </c>
      <c r="AJ36" s="61">
        <v>6</v>
      </c>
      <c r="AK36" s="19">
        <v>6</v>
      </c>
      <c r="AL36" s="112">
        <v>3</v>
      </c>
      <c r="AM36" s="19">
        <v>6</v>
      </c>
      <c r="AN36" s="19">
        <v>6</v>
      </c>
      <c r="AO36" s="120">
        <v>4</v>
      </c>
      <c r="AP36" s="61">
        <v>6</v>
      </c>
      <c r="AQ36" s="19">
        <v>6</v>
      </c>
      <c r="AR36" s="112">
        <v>2</v>
      </c>
      <c r="AS36" s="113"/>
      <c r="AT36" s="64"/>
      <c r="AU36" s="114"/>
      <c r="AV36" s="115"/>
      <c r="AW36" s="115"/>
      <c r="AX36" s="115"/>
      <c r="AY36" s="46"/>
      <c r="AZ36" s="2"/>
      <c r="BA36" s="18"/>
      <c r="BB36" s="46"/>
      <c r="BC36" s="2"/>
      <c r="BD36" s="18"/>
      <c r="BE36" s="46"/>
      <c r="BF36" s="2"/>
      <c r="BG36" s="18"/>
      <c r="BH36" s="46"/>
      <c r="BI36" s="2"/>
      <c r="BJ36" s="18"/>
      <c r="BK36" s="46"/>
      <c r="BL36" s="2"/>
      <c r="BM36" s="18"/>
      <c r="BN36" s="46"/>
      <c r="BO36" s="2"/>
      <c r="BP36" s="18"/>
      <c r="BQ36" s="46"/>
      <c r="BR36" s="2"/>
      <c r="BS36" s="18"/>
      <c r="BT36" s="46"/>
      <c r="BU36" s="2"/>
      <c r="BV36" s="18"/>
      <c r="BW36" s="46"/>
      <c r="BX36" s="2"/>
      <c r="BY36" s="18"/>
      <c r="BZ36" s="46"/>
      <c r="CA36" s="2"/>
      <c r="CB36" s="18"/>
      <c r="CC36" s="46"/>
      <c r="CD36" s="2"/>
      <c r="CE36" s="18"/>
      <c r="CF36" s="46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120" x14ac:dyDescent="0.25">
      <c r="A37" s="27">
        <v>98416</v>
      </c>
      <c r="B37" s="27" t="s">
        <v>35</v>
      </c>
      <c r="C37" s="2"/>
      <c r="E37" s="27">
        <f t="shared" si="2"/>
        <v>36</v>
      </c>
      <c r="F37" s="27">
        <f>(N37+Q37+W37+AC37+AL37+AR37)</f>
        <v>33</v>
      </c>
      <c r="G37" s="111">
        <f t="shared" si="1"/>
        <v>18.333333333333332</v>
      </c>
      <c r="H37" s="15"/>
      <c r="I37" s="69">
        <v>6</v>
      </c>
      <c r="J37" s="1">
        <v>6</v>
      </c>
      <c r="K37" s="112">
        <v>2</v>
      </c>
      <c r="L37" s="71">
        <v>6</v>
      </c>
      <c r="M37" s="1">
        <v>6</v>
      </c>
      <c r="N37" s="117">
        <v>5</v>
      </c>
      <c r="O37" s="69">
        <v>6</v>
      </c>
      <c r="P37" s="25">
        <v>6</v>
      </c>
      <c r="Q37" s="119">
        <v>5</v>
      </c>
      <c r="R37" s="69">
        <v>6</v>
      </c>
      <c r="S37" s="25">
        <v>6</v>
      </c>
      <c r="T37" s="112">
        <v>4</v>
      </c>
      <c r="U37" s="19">
        <v>6</v>
      </c>
      <c r="V37" s="19">
        <v>6</v>
      </c>
      <c r="W37" s="120">
        <v>6</v>
      </c>
      <c r="X37" s="61">
        <v>6</v>
      </c>
      <c r="Y37" s="19">
        <v>6</v>
      </c>
      <c r="Z37" s="165">
        <v>5</v>
      </c>
      <c r="AA37" s="19">
        <v>6</v>
      </c>
      <c r="AB37" s="19">
        <v>6</v>
      </c>
      <c r="AC37" s="120">
        <v>6</v>
      </c>
      <c r="AD37" s="203" t="s">
        <v>75</v>
      </c>
      <c r="AE37" s="204"/>
      <c r="AF37" s="204"/>
      <c r="AG37" s="204"/>
      <c r="AH37" s="204"/>
      <c r="AI37" s="205"/>
      <c r="AJ37" s="61">
        <v>6</v>
      </c>
      <c r="AK37" s="25">
        <v>6</v>
      </c>
      <c r="AL37" s="119">
        <v>6</v>
      </c>
      <c r="AM37" s="1">
        <v>6</v>
      </c>
      <c r="AN37" s="1">
        <v>6</v>
      </c>
      <c r="AO37" s="166">
        <v>3</v>
      </c>
      <c r="AP37" s="61">
        <v>6</v>
      </c>
      <c r="AQ37" s="19">
        <v>6</v>
      </c>
      <c r="AR37" s="119">
        <v>5</v>
      </c>
      <c r="AS37" s="113"/>
      <c r="AT37" s="64"/>
      <c r="AU37" s="114"/>
      <c r="AV37" s="115"/>
      <c r="AW37" s="115"/>
      <c r="AX37" s="115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17"/>
      <c r="CM37" s="17"/>
      <c r="CN37" s="17"/>
      <c r="CO37" s="17"/>
      <c r="CP37" s="17"/>
      <c r="CQ37" s="17"/>
      <c r="CR37" s="17"/>
      <c r="CS37" s="2"/>
      <c r="CT37" s="2"/>
      <c r="CU37" s="2"/>
    </row>
    <row r="38" spans="1:120" x14ac:dyDescent="0.25">
      <c r="A38" s="27">
        <v>98451</v>
      </c>
      <c r="B38" s="27" t="s">
        <v>36</v>
      </c>
      <c r="E38" s="27">
        <f t="shared" si="2"/>
        <v>36</v>
      </c>
      <c r="F38" s="27">
        <f>(N38+Q38+Z38+AF38+AL38+AO38)</f>
        <v>28</v>
      </c>
      <c r="G38" s="116">
        <f t="shared" si="1"/>
        <v>15.555555555555555</v>
      </c>
      <c r="H38" s="1"/>
      <c r="I38" s="69">
        <v>6</v>
      </c>
      <c r="J38">
        <v>5</v>
      </c>
      <c r="K38" s="167">
        <v>2</v>
      </c>
      <c r="L38" s="70">
        <v>6</v>
      </c>
      <c r="M38">
        <v>6</v>
      </c>
      <c r="N38">
        <v>4</v>
      </c>
      <c r="O38" s="69">
        <v>6</v>
      </c>
      <c r="P38">
        <v>6</v>
      </c>
      <c r="Q38" s="167">
        <v>6</v>
      </c>
      <c r="R38" s="69">
        <v>6</v>
      </c>
      <c r="S38">
        <v>6</v>
      </c>
      <c r="T38" s="167">
        <v>3</v>
      </c>
      <c r="U38" s="168" t="s">
        <v>79</v>
      </c>
      <c r="V38" s="168" t="s">
        <v>79</v>
      </c>
      <c r="W38" s="168" t="s">
        <v>79</v>
      </c>
      <c r="X38" s="130">
        <v>6</v>
      </c>
      <c r="Y38">
        <v>6</v>
      </c>
      <c r="Z38" s="167">
        <v>5</v>
      </c>
      <c r="AA38">
        <v>6</v>
      </c>
      <c r="AB38">
        <v>6</v>
      </c>
      <c r="AC38">
        <v>3</v>
      </c>
      <c r="AD38" s="130">
        <v>6</v>
      </c>
      <c r="AE38">
        <v>6</v>
      </c>
      <c r="AF38" s="167">
        <v>4</v>
      </c>
      <c r="AG38" s="130">
        <v>6</v>
      </c>
      <c r="AH38">
        <v>5</v>
      </c>
      <c r="AI38" s="167">
        <v>4</v>
      </c>
      <c r="AJ38" s="130">
        <v>6</v>
      </c>
      <c r="AK38">
        <v>6</v>
      </c>
      <c r="AL38" s="167">
        <v>5</v>
      </c>
      <c r="AM38">
        <v>6</v>
      </c>
      <c r="AN38">
        <v>6</v>
      </c>
      <c r="AO38">
        <v>4</v>
      </c>
      <c r="AP38" s="130">
        <v>6</v>
      </c>
      <c r="AQ38">
        <v>6</v>
      </c>
      <c r="AR38" s="167">
        <v>3</v>
      </c>
      <c r="AS38" s="124"/>
      <c r="AT38" s="127"/>
      <c r="AU38" s="126"/>
      <c r="AV38" s="127"/>
      <c r="AW38" s="127"/>
      <c r="AX38" s="12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2"/>
      <c r="CT38" s="2"/>
      <c r="CU38" s="2"/>
    </row>
    <row r="39" spans="1:120" x14ac:dyDescent="0.25">
      <c r="A39" s="27">
        <v>98466</v>
      </c>
      <c r="B39" s="27" t="s">
        <v>37</v>
      </c>
      <c r="E39" s="27">
        <f t="shared" si="2"/>
        <v>36</v>
      </c>
      <c r="F39" s="27">
        <v>31</v>
      </c>
      <c r="G39" s="116">
        <f t="shared" si="1"/>
        <v>17.222222222222221</v>
      </c>
      <c r="I39" s="130">
        <v>6</v>
      </c>
      <c r="J39">
        <v>6</v>
      </c>
      <c r="K39" s="129">
        <v>6</v>
      </c>
      <c r="L39">
        <v>6</v>
      </c>
      <c r="M39">
        <v>6</v>
      </c>
      <c r="N39">
        <v>6</v>
      </c>
      <c r="O39">
        <v>6</v>
      </c>
      <c r="P39">
        <v>6</v>
      </c>
      <c r="Q39" s="129">
        <v>6</v>
      </c>
      <c r="R39">
        <v>6</v>
      </c>
      <c r="S39">
        <v>6</v>
      </c>
      <c r="T39">
        <v>4</v>
      </c>
      <c r="U39">
        <v>6</v>
      </c>
      <c r="V39">
        <v>6</v>
      </c>
      <c r="W39" s="129">
        <v>5</v>
      </c>
      <c r="X39">
        <v>6</v>
      </c>
      <c r="Y39">
        <v>6</v>
      </c>
      <c r="Z39">
        <v>5</v>
      </c>
      <c r="AA39">
        <v>6</v>
      </c>
      <c r="AB39">
        <v>6</v>
      </c>
      <c r="AC39" s="129">
        <v>6</v>
      </c>
      <c r="AD39">
        <v>6</v>
      </c>
      <c r="AE39">
        <v>0</v>
      </c>
      <c r="AF39">
        <v>0</v>
      </c>
      <c r="AG39">
        <v>6</v>
      </c>
      <c r="AH39">
        <v>6</v>
      </c>
      <c r="AI39" s="129">
        <v>5</v>
      </c>
      <c r="AJ39">
        <v>6</v>
      </c>
      <c r="AK39">
        <v>6</v>
      </c>
      <c r="AL39" s="27">
        <v>5</v>
      </c>
      <c r="AM39">
        <v>5</v>
      </c>
      <c r="AN39">
        <v>5</v>
      </c>
      <c r="AO39" s="129">
        <v>3</v>
      </c>
      <c r="AP39">
        <v>6</v>
      </c>
      <c r="AQ39">
        <v>0</v>
      </c>
      <c r="AR39">
        <v>0</v>
      </c>
      <c r="AS39" s="127"/>
      <c r="AT39" s="127"/>
      <c r="AU39" s="127"/>
      <c r="AV39" s="127"/>
      <c r="AW39" s="127"/>
      <c r="AX39" s="12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2"/>
      <c r="CT39" s="2"/>
      <c r="CU39" s="2"/>
    </row>
    <row r="40" spans="1:120" x14ac:dyDescent="0.25">
      <c r="A40" s="27">
        <v>101253</v>
      </c>
      <c r="B40" s="27" t="s">
        <v>38</v>
      </c>
      <c r="C40" s="87"/>
      <c r="D40" s="87"/>
      <c r="E40" s="27">
        <f>+$E$7</f>
        <v>36</v>
      </c>
      <c r="F40" s="87">
        <v>24</v>
      </c>
      <c r="G40" s="116">
        <f t="shared" si="1"/>
        <v>13.333333333333334</v>
      </c>
      <c r="H40" s="87"/>
      <c r="I40" s="69">
        <v>6</v>
      </c>
      <c r="J40" s="70">
        <v>6</v>
      </c>
      <c r="K40" s="122">
        <v>4</v>
      </c>
      <c r="L40" s="225" t="s">
        <v>73</v>
      </c>
      <c r="M40" s="226"/>
      <c r="N40" s="227"/>
      <c r="O40" s="69">
        <v>6</v>
      </c>
      <c r="P40" s="70">
        <v>6</v>
      </c>
      <c r="Q40" s="122">
        <v>5</v>
      </c>
      <c r="R40" s="225" t="s">
        <v>73</v>
      </c>
      <c r="S40" s="226"/>
      <c r="T40" s="227"/>
      <c r="U40" s="69">
        <v>6</v>
      </c>
      <c r="V40" s="70">
        <v>6</v>
      </c>
      <c r="W40" s="122">
        <v>4</v>
      </c>
      <c r="X40" s="69">
        <v>6</v>
      </c>
      <c r="Y40" s="70">
        <v>6</v>
      </c>
      <c r="Z40" s="72">
        <v>3</v>
      </c>
      <c r="AA40" s="69">
        <v>6</v>
      </c>
      <c r="AB40" s="70">
        <v>6</v>
      </c>
      <c r="AC40" s="122">
        <v>4</v>
      </c>
      <c r="AD40" s="69">
        <v>6</v>
      </c>
      <c r="AE40" s="70">
        <v>6</v>
      </c>
      <c r="AF40" s="72">
        <v>1</v>
      </c>
      <c r="AG40" s="69">
        <v>6</v>
      </c>
      <c r="AH40" s="70">
        <v>6</v>
      </c>
      <c r="AI40" s="72">
        <v>3</v>
      </c>
      <c r="AJ40" s="69">
        <v>6</v>
      </c>
      <c r="AK40" s="70">
        <v>6</v>
      </c>
      <c r="AL40" s="122">
        <v>5</v>
      </c>
      <c r="AM40" s="69">
        <v>6</v>
      </c>
      <c r="AN40" s="70">
        <v>6</v>
      </c>
      <c r="AO40" s="122">
        <v>2</v>
      </c>
      <c r="AP40" s="225" t="s">
        <v>73</v>
      </c>
      <c r="AQ40" s="226"/>
      <c r="AR40" s="227"/>
      <c r="AS40" s="88"/>
      <c r="AT40" s="88"/>
      <c r="AU40" s="88"/>
      <c r="AV40" s="88"/>
      <c r="AW40" s="88"/>
      <c r="AX40" s="88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2"/>
      <c r="CT40" s="2"/>
      <c r="CU40" s="2"/>
    </row>
    <row r="41" spans="1:120" x14ac:dyDescent="0.25">
      <c r="A41" s="27">
        <v>101319</v>
      </c>
      <c r="B41" s="27" t="s">
        <v>39</v>
      </c>
      <c r="E41" s="27">
        <f t="shared" si="2"/>
        <v>36</v>
      </c>
      <c r="F41" s="131">
        <f>22</f>
        <v>22</v>
      </c>
      <c r="G41" s="116">
        <f t="shared" si="1"/>
        <v>12.222222222222221</v>
      </c>
      <c r="I41" s="169">
        <v>6</v>
      </c>
      <c r="J41" s="87">
        <v>6</v>
      </c>
      <c r="K41" s="87">
        <v>2</v>
      </c>
      <c r="L41" s="87">
        <v>6</v>
      </c>
      <c r="M41" s="87">
        <v>6</v>
      </c>
      <c r="N41" s="170">
        <v>5</v>
      </c>
      <c r="O41" s="203" t="s">
        <v>73</v>
      </c>
      <c r="P41" s="224"/>
      <c r="Q41" s="205"/>
      <c r="R41" s="87">
        <v>6</v>
      </c>
      <c r="S41" s="87">
        <v>6</v>
      </c>
      <c r="T41" s="170">
        <v>1</v>
      </c>
      <c r="U41" s="87">
        <v>6</v>
      </c>
      <c r="V41" s="87">
        <v>6</v>
      </c>
      <c r="W41" s="87">
        <v>1</v>
      </c>
      <c r="X41" s="87">
        <v>6</v>
      </c>
      <c r="Y41" s="87">
        <v>6</v>
      </c>
      <c r="Z41" s="170">
        <v>5</v>
      </c>
      <c r="AA41" s="87">
        <v>6</v>
      </c>
      <c r="AB41" s="87">
        <v>6</v>
      </c>
      <c r="AC41" s="170">
        <v>3</v>
      </c>
      <c r="AD41" s="87">
        <v>6</v>
      </c>
      <c r="AE41" s="87">
        <v>6</v>
      </c>
      <c r="AF41" s="87">
        <v>2</v>
      </c>
      <c r="AG41" s="203" t="s">
        <v>75</v>
      </c>
      <c r="AH41" s="224"/>
      <c r="AI41" s="224"/>
      <c r="AJ41" s="224"/>
      <c r="AK41" s="224"/>
      <c r="AL41" s="205"/>
      <c r="AM41" s="87">
        <v>6</v>
      </c>
      <c r="AN41" s="87">
        <v>6</v>
      </c>
      <c r="AO41" s="87">
        <v>3</v>
      </c>
      <c r="AP41" s="87">
        <v>6</v>
      </c>
      <c r="AQ41" s="87">
        <v>6</v>
      </c>
      <c r="AR41" s="170">
        <v>5</v>
      </c>
      <c r="AS41" s="127"/>
      <c r="AT41" s="127"/>
      <c r="AU41" s="127"/>
      <c r="AV41" s="127"/>
      <c r="AW41" s="127"/>
      <c r="AX41" s="12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2"/>
      <c r="CT41" s="2"/>
      <c r="CU41" s="2"/>
    </row>
    <row r="42" spans="1:120" x14ac:dyDescent="0.25">
      <c r="A42" s="27">
        <v>102217</v>
      </c>
      <c r="B42" s="27" t="s">
        <v>40</v>
      </c>
      <c r="E42" s="27">
        <f t="shared" si="2"/>
        <v>36</v>
      </c>
      <c r="F42" s="27">
        <v>34</v>
      </c>
      <c r="G42" s="116">
        <f t="shared" si="1"/>
        <v>18.888888888888889</v>
      </c>
      <c r="I42" s="130">
        <v>6</v>
      </c>
      <c r="J42">
        <v>6</v>
      </c>
      <c r="K42" s="129">
        <v>6</v>
      </c>
      <c r="L42">
        <v>6</v>
      </c>
      <c r="M42">
        <v>6</v>
      </c>
      <c r="N42">
        <v>2</v>
      </c>
      <c r="O42">
        <v>6</v>
      </c>
      <c r="P42">
        <v>6</v>
      </c>
      <c r="Q42" s="129">
        <v>6</v>
      </c>
      <c r="R42">
        <v>6</v>
      </c>
      <c r="S42">
        <v>6</v>
      </c>
      <c r="T42">
        <v>6</v>
      </c>
      <c r="U42">
        <v>6</v>
      </c>
      <c r="V42">
        <v>6</v>
      </c>
      <c r="W42">
        <v>5</v>
      </c>
      <c r="X42">
        <v>6</v>
      </c>
      <c r="Y42">
        <v>6</v>
      </c>
      <c r="Z42" s="129">
        <v>6</v>
      </c>
      <c r="AA42">
        <v>6</v>
      </c>
      <c r="AB42">
        <v>6</v>
      </c>
      <c r="AC42" s="129">
        <v>6</v>
      </c>
      <c r="AD42">
        <v>6</v>
      </c>
      <c r="AE42">
        <v>6</v>
      </c>
      <c r="AF42">
        <v>4</v>
      </c>
      <c r="AG42">
        <v>6</v>
      </c>
      <c r="AH42">
        <v>5</v>
      </c>
      <c r="AI42" s="129">
        <v>4</v>
      </c>
      <c r="AJ42">
        <v>6</v>
      </c>
      <c r="AK42">
        <v>6</v>
      </c>
      <c r="AL42">
        <v>4</v>
      </c>
      <c r="AM42">
        <v>6</v>
      </c>
      <c r="AN42">
        <v>6</v>
      </c>
      <c r="AO42">
        <v>4</v>
      </c>
      <c r="AP42">
        <v>6</v>
      </c>
      <c r="AQ42">
        <v>6</v>
      </c>
      <c r="AR42" s="129">
        <v>6</v>
      </c>
      <c r="AS42" s="127"/>
      <c r="AT42" s="127"/>
      <c r="AU42" s="127"/>
      <c r="AV42" s="127"/>
      <c r="AW42" s="127"/>
      <c r="AX42" s="12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2"/>
      <c r="CT42" s="2"/>
      <c r="CU42" s="2"/>
    </row>
    <row r="43" spans="1:120" x14ac:dyDescent="0.25">
      <c r="A43" s="27">
        <v>102262</v>
      </c>
      <c r="B43" s="27" t="s">
        <v>41</v>
      </c>
      <c r="E43" s="27">
        <f t="shared" si="2"/>
        <v>36</v>
      </c>
      <c r="F43" s="131">
        <f>N43+Q43+W43+AC43+AL43+AO43</f>
        <v>30</v>
      </c>
      <c r="G43" s="116">
        <f>20*F43/E43</f>
        <v>16.666666666666668</v>
      </c>
      <c r="I43" s="69">
        <v>6</v>
      </c>
      <c r="J43" s="70">
        <v>6</v>
      </c>
      <c r="K43" s="70">
        <v>4</v>
      </c>
      <c r="L43" s="70">
        <v>6</v>
      </c>
      <c r="M43" s="70">
        <v>6</v>
      </c>
      <c r="N43" s="123">
        <v>5</v>
      </c>
      <c r="O43" s="70">
        <v>6</v>
      </c>
      <c r="P43" s="70">
        <v>6</v>
      </c>
      <c r="Q43" s="123">
        <v>5</v>
      </c>
      <c r="R43" s="70">
        <v>6</v>
      </c>
      <c r="S43" s="70">
        <v>6</v>
      </c>
      <c r="T43" s="70">
        <v>4</v>
      </c>
      <c r="U43" s="70">
        <v>6</v>
      </c>
      <c r="V43" s="70">
        <v>6</v>
      </c>
      <c r="W43" s="123">
        <v>6</v>
      </c>
      <c r="X43" s="70">
        <v>6</v>
      </c>
      <c r="Y43" s="70">
        <v>6</v>
      </c>
      <c r="Z43" s="70">
        <v>5</v>
      </c>
      <c r="AA43" s="70">
        <v>6</v>
      </c>
      <c r="AB43" s="70">
        <v>6</v>
      </c>
      <c r="AC43" s="123">
        <v>4</v>
      </c>
      <c r="AD43" s="70">
        <v>6</v>
      </c>
      <c r="AE43" s="70">
        <v>6</v>
      </c>
      <c r="AF43" s="70">
        <v>2</v>
      </c>
      <c r="AG43" s="70">
        <v>6</v>
      </c>
      <c r="AH43" s="70">
        <v>6</v>
      </c>
      <c r="AI43" s="70">
        <v>5</v>
      </c>
      <c r="AJ43" s="70">
        <v>6</v>
      </c>
      <c r="AK43" s="70">
        <v>6</v>
      </c>
      <c r="AL43" s="123">
        <v>6</v>
      </c>
      <c r="AM43" s="70">
        <v>6</v>
      </c>
      <c r="AN43" s="70">
        <v>6</v>
      </c>
      <c r="AO43" s="123">
        <v>4</v>
      </c>
      <c r="AP43" s="203" t="s">
        <v>73</v>
      </c>
      <c r="AQ43" s="224"/>
      <c r="AR43" s="205"/>
      <c r="AS43" s="115"/>
      <c r="AT43" s="115"/>
      <c r="AU43" s="115"/>
      <c r="AV43" s="115"/>
      <c r="AW43" s="115"/>
      <c r="AX43" s="115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2"/>
      <c r="CT43" s="2"/>
      <c r="CU43" s="2"/>
    </row>
    <row r="44" spans="1:120" x14ac:dyDescent="0.25">
      <c r="A44" s="27">
        <v>102263</v>
      </c>
      <c r="B44" s="27" t="s">
        <v>42</v>
      </c>
      <c r="C44" s="27"/>
      <c r="E44" s="27">
        <f t="shared" si="2"/>
        <v>36</v>
      </c>
      <c r="F44" s="27">
        <f>K44+Q44+Z44+AC44+AI44+AO44</f>
        <v>30</v>
      </c>
      <c r="G44" s="116">
        <f t="shared" si="1"/>
        <v>16.666666666666668</v>
      </c>
      <c r="I44" s="69">
        <v>6</v>
      </c>
      <c r="J44" s="70">
        <v>6</v>
      </c>
      <c r="K44" s="123">
        <v>5</v>
      </c>
      <c r="L44" s="70">
        <v>6</v>
      </c>
      <c r="M44" s="70">
        <v>6</v>
      </c>
      <c r="N44" s="70">
        <v>5</v>
      </c>
      <c r="O44" s="70">
        <v>6</v>
      </c>
      <c r="P44" s="70">
        <v>6</v>
      </c>
      <c r="Q44" s="123">
        <v>5</v>
      </c>
      <c r="R44" s="70">
        <v>6</v>
      </c>
      <c r="S44" s="70">
        <v>6</v>
      </c>
      <c r="T44" s="70">
        <v>4</v>
      </c>
      <c r="U44" s="203" t="s">
        <v>73</v>
      </c>
      <c r="V44" s="224"/>
      <c r="W44" s="205"/>
      <c r="X44" s="70">
        <v>6</v>
      </c>
      <c r="Y44" s="70">
        <v>6</v>
      </c>
      <c r="Z44" s="123">
        <v>5</v>
      </c>
      <c r="AA44" s="70">
        <v>6</v>
      </c>
      <c r="AB44" s="70">
        <v>6</v>
      </c>
      <c r="AC44" s="123">
        <v>5</v>
      </c>
      <c r="AD44" s="70">
        <v>6</v>
      </c>
      <c r="AE44" s="70">
        <v>6</v>
      </c>
      <c r="AF44" s="70">
        <v>2</v>
      </c>
      <c r="AG44" s="70">
        <v>6</v>
      </c>
      <c r="AH44" s="70">
        <v>6</v>
      </c>
      <c r="AI44" s="123">
        <v>5</v>
      </c>
      <c r="AJ44" s="70">
        <v>6</v>
      </c>
      <c r="AK44" s="70">
        <v>6</v>
      </c>
      <c r="AL44" s="70">
        <v>4</v>
      </c>
      <c r="AM44" s="70">
        <v>6</v>
      </c>
      <c r="AN44" s="70">
        <v>6</v>
      </c>
      <c r="AO44" s="123">
        <v>5</v>
      </c>
      <c r="AP44" s="203" t="s">
        <v>73</v>
      </c>
      <c r="AQ44" s="224"/>
      <c r="AR44" s="205"/>
      <c r="AS44" s="115"/>
      <c r="AT44" s="115"/>
      <c r="AU44" s="115"/>
      <c r="AV44" s="115"/>
      <c r="AW44" s="115"/>
      <c r="AX44" s="115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2"/>
      <c r="CT44" s="2"/>
      <c r="CU44" s="2"/>
    </row>
    <row r="45" spans="1:120" x14ac:dyDescent="0.25">
      <c r="A45" s="27">
        <v>103783</v>
      </c>
      <c r="B45" s="27" t="s">
        <v>43</v>
      </c>
      <c r="E45" s="27">
        <f>+$E$7</f>
        <v>36</v>
      </c>
      <c r="F45" s="27">
        <f>(N45+T45+W45+AC45+AI45+AR45)</f>
        <v>36</v>
      </c>
      <c r="G45" s="116">
        <f t="shared" si="1"/>
        <v>20</v>
      </c>
      <c r="I45" s="130">
        <v>6</v>
      </c>
      <c r="J45">
        <v>6</v>
      </c>
      <c r="K45">
        <v>4</v>
      </c>
      <c r="L45">
        <v>6</v>
      </c>
      <c r="M45">
        <v>6</v>
      </c>
      <c r="N45">
        <v>6</v>
      </c>
      <c r="O45">
        <v>6</v>
      </c>
      <c r="P45">
        <v>6</v>
      </c>
      <c r="Q45">
        <v>5</v>
      </c>
      <c r="R45">
        <v>6</v>
      </c>
      <c r="S45">
        <v>6</v>
      </c>
      <c r="T45">
        <v>6</v>
      </c>
      <c r="U45">
        <v>6</v>
      </c>
      <c r="V45">
        <v>6</v>
      </c>
      <c r="W45">
        <v>6</v>
      </c>
      <c r="X45">
        <v>6</v>
      </c>
      <c r="Y45">
        <v>0</v>
      </c>
      <c r="Z45">
        <v>0</v>
      </c>
      <c r="AA45">
        <v>6</v>
      </c>
      <c r="AB45">
        <v>6</v>
      </c>
      <c r="AC45">
        <v>6</v>
      </c>
      <c r="AD45">
        <v>6</v>
      </c>
      <c r="AE45">
        <v>6</v>
      </c>
      <c r="AF45">
        <v>4</v>
      </c>
      <c r="AG45">
        <v>6</v>
      </c>
      <c r="AH45">
        <v>6</v>
      </c>
      <c r="AI45">
        <v>6</v>
      </c>
      <c r="AJ45">
        <v>6</v>
      </c>
      <c r="AK45">
        <v>6</v>
      </c>
      <c r="AL45">
        <v>4</v>
      </c>
      <c r="AM45">
        <v>6</v>
      </c>
      <c r="AN45">
        <v>6</v>
      </c>
      <c r="AO45">
        <v>2</v>
      </c>
      <c r="AP45">
        <v>6</v>
      </c>
      <c r="AQ45">
        <v>6</v>
      </c>
      <c r="AR45">
        <v>6</v>
      </c>
      <c r="AS45" s="127"/>
      <c r="AT45" s="127"/>
      <c r="AU45" s="127"/>
      <c r="AV45" s="127"/>
      <c r="AW45" s="127"/>
      <c r="AX45" s="12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2"/>
      <c r="CT45" s="2"/>
      <c r="CU45" s="2"/>
    </row>
    <row r="46" spans="1:120" x14ac:dyDescent="0.25">
      <c r="A46" s="27">
        <v>103784</v>
      </c>
      <c r="B46" s="27" t="s">
        <v>44</v>
      </c>
      <c r="C46" s="27"/>
      <c r="E46" s="27">
        <f t="shared" ref="E46" si="4">+$E$7</f>
        <v>36</v>
      </c>
      <c r="F46" s="27">
        <v>35</v>
      </c>
      <c r="G46" s="116">
        <f t="shared" si="1"/>
        <v>19.444444444444443</v>
      </c>
      <c r="I46" s="130">
        <v>6</v>
      </c>
      <c r="J46">
        <v>6</v>
      </c>
      <c r="K46">
        <v>6</v>
      </c>
      <c r="L46">
        <v>6</v>
      </c>
      <c r="M46">
        <v>6</v>
      </c>
      <c r="N46" s="129">
        <v>6</v>
      </c>
      <c r="O46">
        <v>6</v>
      </c>
      <c r="P46">
        <v>6</v>
      </c>
      <c r="Q46">
        <v>4</v>
      </c>
      <c r="R46">
        <v>6</v>
      </c>
      <c r="S46">
        <v>6</v>
      </c>
      <c r="T46" s="129">
        <v>6</v>
      </c>
      <c r="U46">
        <v>6</v>
      </c>
      <c r="V46">
        <v>6</v>
      </c>
      <c r="W46" s="129">
        <v>5</v>
      </c>
      <c r="X46">
        <v>6</v>
      </c>
      <c r="Y46">
        <v>6</v>
      </c>
      <c r="Z46">
        <v>4</v>
      </c>
      <c r="AA46">
        <v>6</v>
      </c>
      <c r="AB46">
        <v>6</v>
      </c>
      <c r="AC46">
        <v>5</v>
      </c>
      <c r="AD46">
        <v>6</v>
      </c>
      <c r="AE46">
        <v>6</v>
      </c>
      <c r="AF46" s="129">
        <v>6</v>
      </c>
      <c r="AG46">
        <v>6</v>
      </c>
      <c r="AH46">
        <v>6</v>
      </c>
      <c r="AI46">
        <v>5</v>
      </c>
      <c r="AJ46">
        <v>6</v>
      </c>
      <c r="AK46">
        <v>6</v>
      </c>
      <c r="AL46" s="129">
        <v>6</v>
      </c>
      <c r="AM46">
        <v>6</v>
      </c>
      <c r="AN46">
        <v>6</v>
      </c>
      <c r="AO46">
        <v>2</v>
      </c>
      <c r="AP46">
        <v>6</v>
      </c>
      <c r="AQ46">
        <v>6</v>
      </c>
      <c r="AR46" s="129">
        <v>6</v>
      </c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</row>
    <row r="47" spans="1:120" x14ac:dyDescent="0.25">
      <c r="A47" s="27">
        <v>103786</v>
      </c>
      <c r="B47" s="27" t="s">
        <v>45</v>
      </c>
      <c r="E47" s="27">
        <f t="shared" si="2"/>
        <v>36</v>
      </c>
      <c r="F47" s="27">
        <f>35</f>
        <v>35</v>
      </c>
      <c r="G47" s="116">
        <f t="shared" si="1"/>
        <v>19.444444444444443</v>
      </c>
      <c r="I47" s="61">
        <v>6</v>
      </c>
      <c r="J47" s="1">
        <v>6</v>
      </c>
      <c r="K47" s="1">
        <v>3</v>
      </c>
      <c r="L47" s="1">
        <v>6</v>
      </c>
      <c r="M47" s="1">
        <v>6</v>
      </c>
      <c r="N47" s="117">
        <v>6</v>
      </c>
      <c r="O47" s="1">
        <v>6</v>
      </c>
      <c r="P47" s="1">
        <v>6</v>
      </c>
      <c r="Q47" s="1">
        <v>4</v>
      </c>
      <c r="R47" s="1">
        <v>6</v>
      </c>
      <c r="S47" s="1">
        <v>6</v>
      </c>
      <c r="T47" s="117">
        <v>6</v>
      </c>
      <c r="U47" s="203" t="s">
        <v>73</v>
      </c>
      <c r="V47" s="224"/>
      <c r="W47" s="205"/>
      <c r="X47" s="1">
        <v>6</v>
      </c>
      <c r="Y47" s="1">
        <v>6</v>
      </c>
      <c r="Z47" s="117">
        <v>5</v>
      </c>
      <c r="AA47" s="1">
        <v>6</v>
      </c>
      <c r="AB47" s="1">
        <v>6</v>
      </c>
      <c r="AC47" s="117">
        <v>6</v>
      </c>
      <c r="AD47" s="1">
        <v>6</v>
      </c>
      <c r="AE47" s="1">
        <v>6</v>
      </c>
      <c r="AF47" s="1">
        <v>4</v>
      </c>
      <c r="AG47" s="1">
        <v>6</v>
      </c>
      <c r="AH47" s="1">
        <v>6</v>
      </c>
      <c r="AI47" s="117">
        <v>6</v>
      </c>
      <c r="AJ47" s="203" t="s">
        <v>73</v>
      </c>
      <c r="AK47" s="224"/>
      <c r="AL47" s="205"/>
      <c r="AM47" s="1">
        <v>6</v>
      </c>
      <c r="AN47" s="1">
        <v>6</v>
      </c>
      <c r="AO47" s="1">
        <v>2</v>
      </c>
      <c r="AP47" s="1">
        <v>6</v>
      </c>
      <c r="AQ47" s="1">
        <v>6</v>
      </c>
      <c r="AR47" s="117">
        <v>6</v>
      </c>
      <c r="AS47" s="115"/>
      <c r="AT47" s="115"/>
      <c r="AU47" s="115"/>
      <c r="AV47" s="115"/>
      <c r="AW47" s="115"/>
      <c r="AX47" s="115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2"/>
      <c r="CT47" s="2"/>
      <c r="CU47" s="2"/>
    </row>
    <row r="48" spans="1:120" x14ac:dyDescent="0.25">
      <c r="A48" s="27">
        <v>103798</v>
      </c>
      <c r="B48" s="27" t="s">
        <v>46</v>
      </c>
      <c r="C48" s="12"/>
      <c r="D48" s="12"/>
      <c r="E48" s="27">
        <f t="shared" si="2"/>
        <v>36</v>
      </c>
      <c r="F48" s="131">
        <f>K48+T48+Z48+AF48+AL48+AR48</f>
        <v>33</v>
      </c>
      <c r="G48" s="116">
        <f t="shared" si="1"/>
        <v>18.333333333333332</v>
      </c>
      <c r="H48" s="17"/>
      <c r="I48" s="92">
        <v>6</v>
      </c>
      <c r="J48" s="93">
        <v>6</v>
      </c>
      <c r="K48" s="171">
        <v>5</v>
      </c>
      <c r="L48" s="92">
        <v>6</v>
      </c>
      <c r="M48" s="93">
        <v>6</v>
      </c>
      <c r="N48" s="107">
        <v>4</v>
      </c>
      <c r="O48" s="92">
        <v>6</v>
      </c>
      <c r="P48" s="93">
        <v>6</v>
      </c>
      <c r="Q48" s="107">
        <v>4</v>
      </c>
      <c r="R48" s="92">
        <v>6</v>
      </c>
      <c r="S48" s="93">
        <v>6</v>
      </c>
      <c r="T48" s="172">
        <v>6</v>
      </c>
      <c r="U48" s="203" t="s">
        <v>73</v>
      </c>
      <c r="V48" s="204"/>
      <c r="W48" s="205"/>
      <c r="X48" s="92">
        <v>6</v>
      </c>
      <c r="Y48" s="93">
        <v>6</v>
      </c>
      <c r="Z48" s="171">
        <v>4</v>
      </c>
      <c r="AA48" s="92">
        <v>6</v>
      </c>
      <c r="AB48" s="93">
        <v>6</v>
      </c>
      <c r="AC48" s="107">
        <v>2</v>
      </c>
      <c r="AD48" s="92">
        <v>6</v>
      </c>
      <c r="AE48" s="93">
        <v>6</v>
      </c>
      <c r="AF48" s="172">
        <v>6</v>
      </c>
      <c r="AG48" s="203" t="s">
        <v>73</v>
      </c>
      <c r="AH48" s="204"/>
      <c r="AI48" s="205"/>
      <c r="AJ48" s="92">
        <v>6</v>
      </c>
      <c r="AK48" s="93">
        <v>6</v>
      </c>
      <c r="AL48" s="171">
        <v>6</v>
      </c>
      <c r="AM48" s="203" t="s">
        <v>73</v>
      </c>
      <c r="AN48" s="204"/>
      <c r="AO48" s="205"/>
      <c r="AP48" s="92">
        <v>6</v>
      </c>
      <c r="AQ48" s="93">
        <v>6</v>
      </c>
      <c r="AR48" s="172">
        <v>6</v>
      </c>
      <c r="AS48" s="113"/>
      <c r="AT48" s="64"/>
      <c r="AU48" s="64"/>
      <c r="AV48" s="64"/>
      <c r="AW48" s="64"/>
      <c r="AX48" s="64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2"/>
      <c r="CT48" s="2"/>
      <c r="CU48" s="2"/>
    </row>
    <row r="49" spans="1:99" x14ac:dyDescent="0.25">
      <c r="A49" s="27">
        <v>103799</v>
      </c>
      <c r="B49" s="27" t="s">
        <v>47</v>
      </c>
      <c r="C49" s="12"/>
      <c r="D49" s="12"/>
      <c r="E49" s="27">
        <f t="shared" si="2"/>
        <v>36</v>
      </c>
      <c r="F49" s="27">
        <v>35</v>
      </c>
      <c r="G49" s="116">
        <f>20*F49/E49</f>
        <v>19.444444444444443</v>
      </c>
      <c r="H49" s="17"/>
      <c r="I49" s="97">
        <v>6</v>
      </c>
      <c r="J49" s="98">
        <v>5</v>
      </c>
      <c r="K49" s="101">
        <v>2</v>
      </c>
      <c r="L49" s="92">
        <v>6</v>
      </c>
      <c r="M49" s="93">
        <v>6</v>
      </c>
      <c r="N49" s="94">
        <v>5</v>
      </c>
      <c r="O49" s="228" t="s">
        <v>73</v>
      </c>
      <c r="P49" s="229"/>
      <c r="Q49" s="230"/>
      <c r="R49" s="92">
        <v>6</v>
      </c>
      <c r="S49" s="93">
        <v>6</v>
      </c>
      <c r="T49" s="94">
        <v>6</v>
      </c>
      <c r="U49" s="92">
        <v>6</v>
      </c>
      <c r="V49" s="93">
        <v>6</v>
      </c>
      <c r="W49" s="94">
        <v>6</v>
      </c>
      <c r="X49" s="228" t="s">
        <v>73</v>
      </c>
      <c r="Y49" s="229"/>
      <c r="Z49" s="230"/>
      <c r="AA49" s="95">
        <v>6</v>
      </c>
      <c r="AB49" s="93">
        <v>6</v>
      </c>
      <c r="AC49" s="96">
        <v>4</v>
      </c>
      <c r="AD49" s="92">
        <v>6</v>
      </c>
      <c r="AE49" s="93">
        <v>6</v>
      </c>
      <c r="AF49" s="94">
        <v>6</v>
      </c>
      <c r="AG49" s="228" t="s">
        <v>73</v>
      </c>
      <c r="AH49" s="229"/>
      <c r="AI49" s="230"/>
      <c r="AJ49" s="92">
        <v>6</v>
      </c>
      <c r="AK49" s="93">
        <v>6</v>
      </c>
      <c r="AL49" s="94">
        <v>6</v>
      </c>
      <c r="AM49" s="228" t="s">
        <v>73</v>
      </c>
      <c r="AN49" s="229"/>
      <c r="AO49" s="230"/>
      <c r="AP49" s="92">
        <v>6</v>
      </c>
      <c r="AQ49" s="93">
        <v>6</v>
      </c>
      <c r="AR49" s="94">
        <v>6</v>
      </c>
      <c r="AS49" s="125"/>
      <c r="AT49" s="125"/>
      <c r="AU49" s="125"/>
      <c r="AV49" s="125"/>
      <c r="AW49" s="125"/>
      <c r="AX49" s="125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2"/>
      <c r="CT49" s="2"/>
      <c r="CU49" s="2"/>
    </row>
    <row r="50" spans="1:99" x14ac:dyDescent="0.25">
      <c r="A50" s="12"/>
      <c r="B50" s="12"/>
      <c r="C50" s="12"/>
      <c r="D50" s="12"/>
      <c r="E50" s="12"/>
      <c r="F50" s="12"/>
      <c r="G50" s="60"/>
      <c r="H50" s="17"/>
      <c r="I50" s="61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64"/>
      <c r="AT50" s="64"/>
      <c r="AU50" s="64"/>
      <c r="AV50" s="64"/>
      <c r="AW50" s="64"/>
      <c r="AX50" s="64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2"/>
      <c r="CT50" s="2"/>
      <c r="CU50" s="2"/>
    </row>
    <row r="51" spans="1:99" x14ac:dyDescent="0.25">
      <c r="A51" s="12"/>
      <c r="B51" s="12"/>
      <c r="C51" s="12"/>
      <c r="D51" s="12"/>
      <c r="E51" s="12"/>
      <c r="F51" s="12"/>
      <c r="G51" s="60"/>
      <c r="H51" s="17"/>
      <c r="I51" s="6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64"/>
      <c r="AT51" s="64"/>
      <c r="AU51" s="64"/>
      <c r="AV51" s="64"/>
      <c r="AW51" s="64"/>
      <c r="AX51" s="64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2"/>
      <c r="CT51" s="2"/>
      <c r="CU51" s="2"/>
    </row>
    <row r="52" spans="1:99" x14ac:dyDescent="0.25">
      <c r="A52" s="12"/>
      <c r="B52" s="12"/>
      <c r="C52" s="12"/>
      <c r="D52" s="12"/>
      <c r="E52" s="12"/>
      <c r="F52" s="12"/>
      <c r="G52" s="60"/>
      <c r="H52" s="17"/>
      <c r="I52" s="61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64"/>
      <c r="AT52" s="64"/>
      <c r="AU52" s="64"/>
      <c r="AV52" s="64"/>
      <c r="AW52" s="64"/>
      <c r="AX52" s="64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2"/>
      <c r="CT52" s="2"/>
      <c r="CU52" s="2"/>
    </row>
    <row r="53" spans="1:99" x14ac:dyDescent="0.25">
      <c r="A53" s="12"/>
      <c r="B53" s="12"/>
      <c r="C53" s="12"/>
      <c r="D53" s="12"/>
      <c r="E53" s="12"/>
      <c r="F53" s="12"/>
      <c r="G53" s="60"/>
      <c r="H53" s="17"/>
      <c r="I53" s="61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64"/>
      <c r="AT53" s="64"/>
      <c r="AU53" s="64"/>
      <c r="AV53" s="64"/>
      <c r="AW53" s="64"/>
      <c r="AX53" s="64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2"/>
      <c r="CT53" s="2"/>
      <c r="CU53" s="2"/>
    </row>
    <row r="54" spans="1:99" x14ac:dyDescent="0.25">
      <c r="A54" s="12"/>
      <c r="B54" s="12"/>
      <c r="C54" s="12"/>
      <c r="D54" s="12"/>
      <c r="E54" s="12"/>
      <c r="F54" s="12"/>
      <c r="G54" s="60"/>
      <c r="H54" s="17"/>
      <c r="I54" s="61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64"/>
      <c r="AT54" s="64"/>
      <c r="AU54" s="64"/>
      <c r="AV54" s="64"/>
      <c r="AW54" s="64"/>
      <c r="AX54" s="64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2"/>
      <c r="CT54" s="2"/>
      <c r="CU54" s="2"/>
    </row>
    <row r="55" spans="1:99" x14ac:dyDescent="0.25">
      <c r="A55" s="12"/>
      <c r="B55" s="12"/>
      <c r="C55" s="12"/>
      <c r="D55" s="12"/>
      <c r="E55" s="12"/>
      <c r="F55" s="12"/>
      <c r="G55" s="60"/>
      <c r="H55" s="17"/>
      <c r="I55" s="61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64"/>
      <c r="AT55" s="64"/>
      <c r="AU55" s="64"/>
      <c r="AV55" s="64"/>
      <c r="AW55" s="64"/>
      <c r="AX55" s="64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2"/>
      <c r="CT55" s="2"/>
      <c r="CU55" s="2"/>
    </row>
    <row r="56" spans="1:99" x14ac:dyDescent="0.25">
      <c r="A56" s="12"/>
      <c r="B56" s="12"/>
      <c r="C56" s="12"/>
      <c r="D56" s="12"/>
      <c r="E56" s="12"/>
      <c r="F56" s="12"/>
      <c r="G56" s="60"/>
      <c r="H56" s="17"/>
      <c r="I56" s="61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64"/>
      <c r="AT56" s="64"/>
      <c r="AU56" s="64"/>
      <c r="AV56" s="64"/>
      <c r="AW56" s="64"/>
      <c r="AX56" s="64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2"/>
      <c r="CT56" s="2"/>
      <c r="CU56" s="2"/>
    </row>
    <row r="57" spans="1:99" x14ac:dyDescent="0.25">
      <c r="A57" s="12"/>
      <c r="B57" s="12"/>
      <c r="C57" s="12"/>
      <c r="D57" s="12"/>
      <c r="E57" s="12"/>
      <c r="F57" s="12"/>
      <c r="G57" s="60"/>
      <c r="H57" s="17"/>
      <c r="I57" s="61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64"/>
      <c r="AT57" s="64"/>
      <c r="AU57" s="64"/>
      <c r="AV57" s="64"/>
      <c r="AW57" s="64"/>
      <c r="AX57" s="64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2"/>
      <c r="CT57" s="2"/>
      <c r="CU57" s="2"/>
    </row>
    <row r="58" spans="1:99" x14ac:dyDescent="0.25">
      <c r="A58" s="12"/>
      <c r="B58" s="12"/>
      <c r="C58" s="12"/>
      <c r="D58" s="12"/>
      <c r="E58" s="12"/>
      <c r="F58" s="12"/>
      <c r="G58" s="60"/>
      <c r="H58" s="17"/>
      <c r="I58" s="61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2"/>
      <c r="CT58" s="2"/>
      <c r="CU58" s="2"/>
    </row>
    <row r="59" spans="1:99" x14ac:dyDescent="0.25">
      <c r="A59" s="12"/>
      <c r="B59" s="12"/>
      <c r="C59" s="12"/>
      <c r="D59" s="12"/>
      <c r="E59" s="12"/>
      <c r="F59" s="12"/>
      <c r="G59" s="60"/>
      <c r="H59" s="17"/>
      <c r="I59" s="61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</row>
    <row r="60" spans="1:99" x14ac:dyDescent="0.25">
      <c r="A60" s="12"/>
      <c r="B60" s="12"/>
      <c r="C60" s="12"/>
      <c r="D60" s="12"/>
      <c r="E60" s="12"/>
      <c r="F60" s="12"/>
      <c r="G60" s="60"/>
      <c r="H60" s="17"/>
      <c r="I60" s="61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</row>
    <row r="61" spans="1:99" x14ac:dyDescent="0.25">
      <c r="A61" s="12"/>
      <c r="B61" s="12"/>
      <c r="C61" s="12"/>
      <c r="D61" s="12"/>
      <c r="E61" s="12"/>
      <c r="F61" s="12"/>
      <c r="G61" s="60"/>
      <c r="H61" s="17"/>
      <c r="I61" s="61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</row>
    <row r="62" spans="1:99" x14ac:dyDescent="0.25">
      <c r="A62" s="12"/>
      <c r="B62" s="12"/>
      <c r="C62" s="12"/>
      <c r="D62" s="12"/>
      <c r="E62" s="12"/>
      <c r="F62" s="12"/>
      <c r="G62" s="60"/>
      <c r="H62" s="17"/>
      <c r="I62" s="6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</row>
    <row r="63" spans="1:99" x14ac:dyDescent="0.25">
      <c r="A63" s="12"/>
      <c r="B63" s="12"/>
      <c r="C63" s="12"/>
      <c r="D63" s="12"/>
      <c r="E63" s="12"/>
      <c r="F63" s="12"/>
      <c r="G63" s="60"/>
      <c r="H63" s="17"/>
      <c r="I63" s="61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</row>
    <row r="64" spans="1:99" x14ac:dyDescent="0.25">
      <c r="A64" s="12"/>
      <c r="B64" s="12"/>
      <c r="C64" s="12"/>
      <c r="D64" s="12"/>
      <c r="E64" s="12"/>
      <c r="F64" s="12"/>
      <c r="G64" s="60"/>
      <c r="H64" s="17"/>
      <c r="I64" s="61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</row>
    <row r="65" spans="1:84" x14ac:dyDescent="0.25">
      <c r="A65" s="12"/>
      <c r="B65" s="12"/>
      <c r="C65" s="12"/>
      <c r="D65" s="12"/>
      <c r="E65" s="12"/>
      <c r="F65" s="12"/>
      <c r="G65" s="60"/>
      <c r="H65" s="17"/>
      <c r="I65" s="61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6"/>
      <c r="AZ65" s="19"/>
      <c r="BA65" s="16"/>
      <c r="BB65" s="26"/>
      <c r="BC65" s="19"/>
      <c r="BD65" s="16"/>
      <c r="BE65" s="26"/>
      <c r="BF65" s="19"/>
      <c r="BG65" s="16"/>
      <c r="BH65" s="26"/>
      <c r="BI65" s="19"/>
      <c r="BJ65" s="16"/>
      <c r="BK65" s="26"/>
      <c r="BL65" s="19"/>
      <c r="BM65" s="16"/>
      <c r="BN65" s="26"/>
      <c r="BO65" s="19"/>
      <c r="BP65" s="16"/>
      <c r="BQ65" s="26"/>
      <c r="BR65" s="19"/>
      <c r="BS65" s="16"/>
      <c r="BT65" s="26"/>
      <c r="BU65" s="17"/>
      <c r="BV65" s="18"/>
      <c r="BW65" s="2"/>
      <c r="BX65" s="2"/>
      <c r="BY65" s="2"/>
      <c r="BZ65" s="2"/>
      <c r="CA65" s="2"/>
      <c r="CB65" s="2"/>
      <c r="CC65" s="2"/>
      <c r="CD65" s="2"/>
    </row>
    <row r="66" spans="1:84" x14ac:dyDescent="0.25">
      <c r="A66" s="12"/>
      <c r="B66" s="12"/>
      <c r="C66" s="12"/>
      <c r="D66" s="12"/>
      <c r="E66" s="12"/>
      <c r="F66" s="12"/>
      <c r="G66" s="60"/>
      <c r="H66" s="17"/>
      <c r="I66" s="61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6"/>
      <c r="AZ66" s="19"/>
      <c r="BA66" s="16"/>
      <c r="BB66" s="26"/>
      <c r="BC66" s="19"/>
      <c r="BD66" s="16"/>
      <c r="BE66" s="26"/>
      <c r="BF66" s="19"/>
      <c r="BG66" s="16"/>
      <c r="BH66" s="26"/>
      <c r="BI66" s="19"/>
      <c r="BJ66" s="16"/>
      <c r="BK66" s="26"/>
      <c r="BL66" s="19"/>
      <c r="BM66" s="16"/>
      <c r="BN66" s="26"/>
      <c r="BO66" s="19"/>
      <c r="BP66" s="16"/>
      <c r="BQ66" s="26"/>
      <c r="BR66" s="19"/>
      <c r="BS66" s="16"/>
      <c r="BT66" s="26"/>
      <c r="BU66" s="17"/>
      <c r="BV66" s="18"/>
      <c r="BW66" s="2"/>
      <c r="BX66" s="2"/>
      <c r="BY66" s="2"/>
      <c r="BZ66" s="2"/>
      <c r="CA66" s="2"/>
      <c r="CB66" s="2"/>
      <c r="CC66" s="2"/>
      <c r="CD66" s="2"/>
    </row>
    <row r="67" spans="1:84" x14ac:dyDescent="0.25">
      <c r="A67" s="12"/>
      <c r="B67" s="12"/>
      <c r="C67" s="12"/>
      <c r="D67" s="12"/>
      <c r="E67" s="12"/>
      <c r="F67" s="12"/>
      <c r="G67" s="60"/>
      <c r="H67" s="17"/>
      <c r="I67" s="61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6"/>
      <c r="AZ67" s="19"/>
      <c r="BA67" s="16"/>
      <c r="BB67" s="26"/>
      <c r="BC67" s="19"/>
      <c r="BD67" s="16"/>
      <c r="BE67" s="26"/>
      <c r="BF67" s="19"/>
      <c r="BG67" s="16"/>
      <c r="BH67" s="26"/>
      <c r="BI67" s="19"/>
      <c r="BJ67" s="16"/>
      <c r="BK67" s="26"/>
      <c r="BL67" s="19"/>
      <c r="BM67" s="16"/>
      <c r="BN67" s="26"/>
      <c r="BO67" s="19"/>
      <c r="BP67" s="16"/>
      <c r="BQ67" s="26"/>
      <c r="BR67" s="19"/>
      <c r="BS67" s="16"/>
      <c r="BT67" s="26"/>
      <c r="BU67" s="17"/>
      <c r="BV67" s="18"/>
      <c r="BW67" s="2"/>
      <c r="BX67" s="2"/>
      <c r="BY67" s="2"/>
      <c r="BZ67" s="2"/>
      <c r="CA67" s="2"/>
      <c r="CB67" s="2"/>
      <c r="CC67" s="2"/>
      <c r="CD67" s="2"/>
    </row>
    <row r="68" spans="1:84" x14ac:dyDescent="0.25">
      <c r="A68" s="11"/>
      <c r="B68" s="11"/>
      <c r="C68" s="2"/>
      <c r="D68" s="2"/>
      <c r="E68" s="11"/>
      <c r="F68" s="15"/>
      <c r="G68" s="15"/>
      <c r="H68" s="16"/>
      <c r="I68" s="13"/>
      <c r="J68" s="15"/>
      <c r="K68" s="16"/>
      <c r="L68" s="13"/>
      <c r="M68" s="15"/>
      <c r="N68" s="15"/>
      <c r="O68" s="14"/>
      <c r="P68" s="19"/>
      <c r="Q68" s="16"/>
      <c r="R68" s="14"/>
      <c r="S68" s="19"/>
      <c r="T68" s="16"/>
      <c r="U68" s="15"/>
      <c r="V68" s="15"/>
      <c r="W68" s="15"/>
      <c r="X68" s="26"/>
      <c r="Y68" s="19"/>
      <c r="Z68" s="16"/>
      <c r="AA68" s="15"/>
      <c r="AB68" s="15"/>
      <c r="AC68" s="15"/>
      <c r="AD68" s="26"/>
      <c r="AE68" s="19"/>
      <c r="AF68" s="16"/>
      <c r="AG68" s="26"/>
      <c r="AH68" s="19"/>
      <c r="AI68" s="16"/>
      <c r="AJ68" s="26"/>
      <c r="AK68" s="19"/>
      <c r="AL68" s="16"/>
      <c r="AM68" s="15"/>
      <c r="AN68" s="15"/>
      <c r="AO68" s="15"/>
      <c r="AP68" s="26"/>
      <c r="AQ68" s="19"/>
      <c r="AR68" s="16"/>
      <c r="AS68" s="26"/>
      <c r="AT68" s="19"/>
      <c r="AU68" s="16"/>
      <c r="AV68" s="15"/>
      <c r="AW68" s="15"/>
      <c r="AX68" s="15"/>
      <c r="AY68" s="26"/>
      <c r="AZ68" s="19"/>
      <c r="BA68" s="16"/>
      <c r="BB68" s="26"/>
      <c r="BC68" s="19"/>
      <c r="BD68" s="16"/>
      <c r="BE68" s="26"/>
      <c r="BF68" s="19"/>
      <c r="BG68" s="16"/>
      <c r="BH68" s="26"/>
      <c r="BI68" s="19"/>
      <c r="BJ68" s="16"/>
      <c r="BK68" s="26"/>
      <c r="BL68" s="19"/>
      <c r="BM68" s="16"/>
      <c r="BN68" s="26"/>
      <c r="BO68" s="19"/>
      <c r="BP68" s="16"/>
      <c r="BQ68" s="26"/>
      <c r="BR68" s="19"/>
      <c r="BS68" s="16"/>
      <c r="BT68" s="26"/>
      <c r="BU68" s="17"/>
      <c r="BV68" s="18"/>
      <c r="BW68" s="2"/>
      <c r="BX68" s="2"/>
      <c r="BY68" s="2"/>
      <c r="BZ68" s="2"/>
      <c r="CA68" s="2"/>
      <c r="CB68" s="2"/>
      <c r="CC68" s="2"/>
      <c r="CD68" s="2"/>
    </row>
    <row r="69" spans="1:84" x14ac:dyDescent="0.25">
      <c r="A69" s="11"/>
      <c r="B69" s="11"/>
      <c r="C69" s="2"/>
      <c r="D69" s="2"/>
      <c r="E69" s="11"/>
      <c r="F69" s="15"/>
      <c r="G69" s="15"/>
      <c r="H69" s="16"/>
      <c r="I69" s="15"/>
      <c r="J69" s="15"/>
      <c r="K69" s="16"/>
      <c r="L69" s="15"/>
      <c r="M69" s="15"/>
      <c r="N69" s="15"/>
      <c r="O69" s="26"/>
      <c r="P69" s="19"/>
      <c r="Q69" s="16"/>
      <c r="R69" s="26"/>
      <c r="S69" s="19"/>
      <c r="T69" s="16"/>
      <c r="U69" s="15"/>
      <c r="V69" s="15"/>
      <c r="W69" s="15"/>
      <c r="X69" s="26"/>
      <c r="Y69" s="19"/>
      <c r="Z69" s="16"/>
      <c r="AA69" s="15"/>
      <c r="AB69" s="15"/>
      <c r="AC69" s="15"/>
      <c r="AD69" s="26"/>
      <c r="AE69" s="19"/>
      <c r="AF69" s="16"/>
      <c r="AG69" s="26"/>
      <c r="AH69" s="19"/>
      <c r="AI69" s="16"/>
      <c r="AJ69" s="26"/>
      <c r="AK69" s="19"/>
      <c r="AL69" s="16"/>
      <c r="AM69" s="15"/>
      <c r="AN69" s="15"/>
      <c r="AO69" s="15"/>
      <c r="AP69" s="26"/>
      <c r="AQ69" s="19"/>
      <c r="AR69" s="16"/>
      <c r="AS69" s="26"/>
      <c r="AT69" s="19"/>
      <c r="AU69" s="16"/>
      <c r="AV69" s="15"/>
      <c r="AW69" s="15"/>
      <c r="AX69" s="15"/>
      <c r="AY69" s="26"/>
      <c r="AZ69" s="19"/>
      <c r="BA69" s="16"/>
      <c r="BB69" s="26"/>
      <c r="BC69" s="19"/>
      <c r="BD69" s="16"/>
      <c r="BE69" s="26"/>
      <c r="BF69" s="19"/>
      <c r="BG69" s="16"/>
      <c r="BH69" s="26"/>
      <c r="BI69" s="19"/>
      <c r="BJ69" s="16"/>
      <c r="BK69" s="26"/>
      <c r="BL69" s="19"/>
      <c r="BM69" s="16"/>
      <c r="BN69" s="26"/>
      <c r="BO69" s="19"/>
      <c r="BP69" s="16"/>
      <c r="BQ69" s="26"/>
      <c r="BR69" s="19"/>
      <c r="BS69" s="16"/>
      <c r="BT69" s="26"/>
      <c r="BU69" s="17"/>
      <c r="BV69" s="18"/>
      <c r="BW69" s="2"/>
      <c r="BX69" s="2"/>
      <c r="BY69" s="2"/>
      <c r="BZ69" s="2"/>
      <c r="CA69" s="2"/>
      <c r="CB69" s="2"/>
      <c r="CC69" s="2"/>
      <c r="CD69" s="2"/>
    </row>
    <row r="70" spans="1:84" x14ac:dyDescent="0.25">
      <c r="A70" s="11"/>
      <c r="B70" s="11"/>
      <c r="C70" s="2"/>
      <c r="D70" s="2"/>
      <c r="E70" s="11"/>
      <c r="F70" s="15"/>
      <c r="G70" s="15"/>
      <c r="H70" s="16"/>
      <c r="I70" s="15"/>
      <c r="J70" s="15"/>
      <c r="K70" s="16"/>
      <c r="L70" s="15"/>
      <c r="M70" s="15"/>
      <c r="N70" s="15"/>
      <c r="O70" s="26"/>
      <c r="P70" s="19"/>
      <c r="Q70" s="16"/>
      <c r="R70" s="26"/>
      <c r="S70" s="19"/>
      <c r="T70" s="16"/>
      <c r="U70" s="15"/>
      <c r="V70" s="15"/>
      <c r="W70" s="15"/>
      <c r="X70" s="26"/>
      <c r="Y70" s="19"/>
      <c r="Z70" s="16"/>
      <c r="AA70" s="15"/>
      <c r="AB70" s="15"/>
      <c r="AC70" s="15"/>
      <c r="AD70" s="26"/>
      <c r="AE70" s="19"/>
      <c r="AF70" s="16"/>
      <c r="AG70" s="26"/>
      <c r="AH70" s="19"/>
      <c r="AI70" s="16"/>
      <c r="AJ70" s="26"/>
      <c r="AK70" s="19"/>
      <c r="AL70" s="16"/>
      <c r="AM70" s="15"/>
      <c r="AN70" s="15"/>
      <c r="AO70" s="15"/>
      <c r="AP70" s="26"/>
      <c r="AQ70" s="19"/>
      <c r="AR70" s="16"/>
      <c r="AS70" s="26"/>
      <c r="AT70" s="19"/>
      <c r="AU70" s="16"/>
      <c r="AV70" s="15"/>
      <c r="AW70" s="15"/>
      <c r="AX70" s="15"/>
      <c r="AY70" s="26"/>
      <c r="AZ70" s="19"/>
      <c r="BA70" s="16"/>
      <c r="BB70" s="26"/>
      <c r="BC70" s="19"/>
      <c r="BD70" s="16"/>
      <c r="BE70" s="26"/>
      <c r="BF70" s="19"/>
      <c r="BG70" s="16"/>
      <c r="BH70" s="26"/>
      <c r="BI70" s="19"/>
      <c r="BJ70" s="16"/>
      <c r="BK70" s="26"/>
      <c r="BL70" s="19"/>
      <c r="BM70" s="16"/>
      <c r="BN70" s="26"/>
      <c r="BO70" s="19"/>
      <c r="BP70" s="16"/>
      <c r="BQ70" s="26"/>
      <c r="BR70" s="19"/>
      <c r="BS70" s="16"/>
      <c r="BT70" s="26"/>
      <c r="BU70" s="17"/>
      <c r="BV70" s="18"/>
      <c r="BW70" s="2"/>
      <c r="BX70" s="2"/>
      <c r="BY70" s="2"/>
      <c r="BZ70" s="2"/>
      <c r="CA70" s="2"/>
      <c r="CB70" s="2"/>
      <c r="CC70" s="2"/>
      <c r="CD70" s="2"/>
    </row>
    <row r="71" spans="1:84" x14ac:dyDescent="0.25">
      <c r="A71" s="11"/>
      <c r="B71" s="11"/>
      <c r="C71" s="2"/>
      <c r="D71" s="2"/>
      <c r="E71" s="11"/>
      <c r="F71" s="15"/>
      <c r="G71" s="15"/>
      <c r="H71" s="16"/>
      <c r="I71" s="15"/>
      <c r="J71" s="15"/>
      <c r="K71" s="16"/>
      <c r="L71" s="15"/>
      <c r="M71" s="15"/>
      <c r="N71" s="15"/>
      <c r="O71" s="26"/>
      <c r="P71" s="19"/>
      <c r="Q71" s="16"/>
      <c r="R71" s="26"/>
      <c r="S71" s="19"/>
      <c r="T71" s="16"/>
      <c r="U71" s="15"/>
      <c r="V71" s="15"/>
      <c r="W71" s="15"/>
      <c r="X71" s="26"/>
      <c r="Y71" s="19"/>
      <c r="Z71" s="16"/>
      <c r="AA71" s="15"/>
      <c r="AB71" s="15"/>
      <c r="AC71" s="15"/>
      <c r="AD71" s="26"/>
      <c r="AE71" s="19"/>
      <c r="AF71" s="16"/>
      <c r="AG71" s="26"/>
      <c r="AH71" s="19"/>
      <c r="AI71" s="16"/>
      <c r="AJ71" s="26"/>
      <c r="AK71" s="19"/>
      <c r="AL71" s="16"/>
      <c r="AM71" s="15"/>
      <c r="AN71" s="15"/>
      <c r="AO71" s="15"/>
      <c r="AP71" s="26"/>
      <c r="AQ71" s="19"/>
      <c r="AR71" s="16"/>
      <c r="AS71" s="26"/>
      <c r="AT71" s="19"/>
      <c r="AU71" s="16"/>
      <c r="AV71" s="15"/>
      <c r="AW71" s="15"/>
      <c r="AX71" s="15"/>
      <c r="AY71" s="26"/>
      <c r="AZ71" s="19"/>
      <c r="BA71" s="16"/>
      <c r="BB71" s="26"/>
      <c r="BC71" s="19"/>
      <c r="BD71" s="16"/>
      <c r="BE71" s="26"/>
      <c r="BF71" s="19"/>
      <c r="BG71" s="16"/>
      <c r="BH71" s="26"/>
      <c r="BI71" s="19"/>
      <c r="BJ71" s="16"/>
      <c r="BK71" s="26"/>
      <c r="BL71" s="19"/>
      <c r="BM71" s="16"/>
      <c r="BN71" s="26"/>
      <c r="BO71" s="19"/>
      <c r="BP71" s="16"/>
      <c r="BQ71" s="26"/>
      <c r="BR71" s="19"/>
      <c r="BS71" s="16"/>
      <c r="BT71" s="26"/>
      <c r="BU71" s="17"/>
      <c r="BV71" s="18"/>
      <c r="BW71" s="2"/>
      <c r="BX71" s="2"/>
      <c r="BY71" s="2"/>
      <c r="BZ71" s="2"/>
      <c r="CA71" s="2"/>
      <c r="CB71" s="2"/>
      <c r="CC71" s="2"/>
      <c r="CD71" s="2"/>
    </row>
    <row r="72" spans="1:84" x14ac:dyDescent="0.25">
      <c r="A72" s="11"/>
      <c r="B72" s="11"/>
      <c r="C72" s="2"/>
      <c r="D72" s="2"/>
      <c r="E72" s="11"/>
      <c r="F72" s="15"/>
      <c r="G72" s="15"/>
      <c r="H72" s="16"/>
      <c r="I72" s="15"/>
      <c r="J72" s="15"/>
      <c r="K72" s="16"/>
      <c r="L72" s="15"/>
      <c r="M72" s="15"/>
      <c r="N72" s="15"/>
      <c r="O72" s="26"/>
      <c r="P72" s="19"/>
      <c r="Q72" s="16"/>
      <c r="R72" s="26"/>
      <c r="S72" s="19"/>
      <c r="T72" s="16"/>
      <c r="U72" s="15"/>
      <c r="V72" s="15"/>
      <c r="W72" s="15"/>
      <c r="X72" s="26"/>
      <c r="Y72" s="19"/>
      <c r="Z72" s="16"/>
      <c r="AA72" s="15"/>
      <c r="AB72" s="15"/>
      <c r="AC72" s="15"/>
      <c r="AD72" s="26"/>
      <c r="AE72" s="19"/>
      <c r="AF72" s="16"/>
      <c r="AG72" s="26"/>
      <c r="AH72" s="19"/>
      <c r="AI72" s="16"/>
      <c r="AJ72" s="26"/>
      <c r="AK72" s="19"/>
      <c r="AL72" s="16"/>
      <c r="AM72" s="15"/>
      <c r="AN72" s="15"/>
      <c r="AO72" s="15"/>
      <c r="AP72" s="26"/>
      <c r="AQ72" s="19"/>
      <c r="AR72" s="16"/>
      <c r="AS72" s="26"/>
      <c r="AT72" s="19"/>
      <c r="AU72" s="16"/>
      <c r="AV72" s="15"/>
      <c r="AW72" s="15"/>
      <c r="AX72" s="15"/>
      <c r="AY72" s="26"/>
      <c r="AZ72" s="19"/>
      <c r="BA72" s="16"/>
      <c r="BB72" s="26"/>
      <c r="BC72" s="19"/>
      <c r="BD72" s="16"/>
      <c r="BE72" s="26"/>
      <c r="BF72" s="19"/>
      <c r="BG72" s="16"/>
      <c r="BH72" s="26"/>
      <c r="BI72" s="19"/>
      <c r="BJ72" s="16"/>
      <c r="BK72" s="26"/>
      <c r="BL72" s="19"/>
      <c r="BM72" s="16"/>
      <c r="BN72" s="26"/>
      <c r="BO72" s="19"/>
      <c r="BP72" s="16"/>
      <c r="BQ72" s="26"/>
      <c r="BR72" s="19"/>
      <c r="BS72" s="16"/>
      <c r="BT72" s="26"/>
      <c r="BU72" s="17"/>
      <c r="BV72" s="18"/>
      <c r="BW72" s="2"/>
      <c r="BX72" s="2"/>
      <c r="BY72" s="2"/>
      <c r="BZ72" s="2"/>
      <c r="CA72" s="2"/>
      <c r="CB72" s="2"/>
      <c r="CC72" s="2"/>
      <c r="CD72" s="2"/>
    </row>
    <row r="73" spans="1:84" x14ac:dyDescent="0.25">
      <c r="A73" s="20"/>
      <c r="B73" s="20"/>
      <c r="C73" s="17"/>
      <c r="D73" s="17"/>
      <c r="E73" s="17"/>
      <c r="F73" s="17"/>
      <c r="G73" s="17"/>
      <c r="H73" s="17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2"/>
      <c r="CF73" s="12"/>
    </row>
    <row r="74" spans="1:84" x14ac:dyDescent="0.25">
      <c r="A74" s="21"/>
      <c r="B74" s="22"/>
      <c r="C74" s="17"/>
      <c r="D74" s="17"/>
      <c r="E74" s="17"/>
      <c r="F74" s="17"/>
      <c r="G74" s="17"/>
      <c r="H74" s="17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2"/>
      <c r="CF74" s="12"/>
    </row>
    <row r="75" spans="1:84" x14ac:dyDescent="0.25">
      <c r="A75" s="21"/>
      <c r="B75" s="22"/>
      <c r="C75" s="17"/>
      <c r="D75" s="17"/>
      <c r="E75" s="17"/>
      <c r="F75" s="17"/>
      <c r="G75" s="17"/>
      <c r="H75" s="17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2"/>
      <c r="CF75" s="12"/>
    </row>
    <row r="76" spans="1:84" x14ac:dyDescent="0.25">
      <c r="A76" s="24"/>
      <c r="B76" s="20"/>
      <c r="C76" s="17"/>
      <c r="D76" s="17"/>
      <c r="E76" s="17"/>
      <c r="F76" s="17"/>
      <c r="G76" s="17"/>
      <c r="H76" s="17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2"/>
      <c r="CF76" s="12"/>
    </row>
    <row r="77" spans="1:84" x14ac:dyDescent="0.25">
      <c r="A77" s="24"/>
      <c r="B77" s="20"/>
      <c r="C77" s="17"/>
      <c r="D77" s="17"/>
      <c r="E77" s="17"/>
      <c r="F77" s="17"/>
      <c r="G77" s="17"/>
      <c r="H77" s="17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2"/>
      <c r="CF77" s="12"/>
    </row>
    <row r="78" spans="1:84" x14ac:dyDescent="0.25">
      <c r="A78" s="24"/>
      <c r="B78" s="20"/>
      <c r="C78" s="20"/>
      <c r="D78" s="17"/>
      <c r="E78" s="17"/>
      <c r="F78" s="17"/>
      <c r="G78" s="17"/>
      <c r="H78" s="17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2"/>
      <c r="CF78" s="12"/>
    </row>
    <row r="79" spans="1:84" x14ac:dyDescent="0.25">
      <c r="A79" s="24"/>
      <c r="B79" s="20"/>
      <c r="C79" s="17"/>
      <c r="D79" s="17"/>
      <c r="E79" s="17"/>
      <c r="F79" s="17"/>
      <c r="G79" s="17"/>
      <c r="H79" s="17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2"/>
      <c r="CF79" s="12"/>
    </row>
    <row r="80" spans="1:84" x14ac:dyDescent="0.25">
      <c r="A80" s="23"/>
      <c r="B80" s="20"/>
      <c r="C80" s="20" t="s">
        <v>10</v>
      </c>
      <c r="D80" s="12"/>
      <c r="E80" s="12"/>
      <c r="F80" s="12"/>
      <c r="G80" s="12"/>
      <c r="H80" s="12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19"/>
      <c r="V80" s="19"/>
      <c r="W80" s="19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19"/>
      <c r="AT80" s="19"/>
      <c r="AU80" s="19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</row>
    <row r="81" spans="1:84" x14ac:dyDescent="0.25">
      <c r="A81" s="23"/>
      <c r="B81" s="20"/>
      <c r="C81" s="17"/>
      <c r="D81" s="12"/>
      <c r="E81" s="12"/>
      <c r="F81" s="12"/>
      <c r="G81" s="12"/>
      <c r="H81" s="12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9"/>
      <c r="V81" s="19"/>
      <c r="W81" s="19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19"/>
      <c r="AT81" s="19"/>
      <c r="AU81" s="19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</row>
  </sheetData>
  <sortState xmlns:xlrd2="http://schemas.microsoft.com/office/spreadsheetml/2017/richdata2" ref="A12:CF43">
    <sortCondition ref="A12"/>
  </sortState>
  <mergeCells count="77">
    <mergeCell ref="AG31:AI31"/>
    <mergeCell ref="AP31:AR31"/>
    <mergeCell ref="O49:Q49"/>
    <mergeCell ref="X49:Z49"/>
    <mergeCell ref="AG49:AI49"/>
    <mergeCell ref="AM49:AO49"/>
    <mergeCell ref="U47:W47"/>
    <mergeCell ref="AJ47:AL47"/>
    <mergeCell ref="U48:W48"/>
    <mergeCell ref="AG48:AI48"/>
    <mergeCell ref="AM48:AO48"/>
    <mergeCell ref="O41:Q41"/>
    <mergeCell ref="AG41:AL41"/>
    <mergeCell ref="AP43:AR43"/>
    <mergeCell ref="U44:W44"/>
    <mergeCell ref="AP44:AR44"/>
    <mergeCell ref="AD36:AF36"/>
    <mergeCell ref="AD37:AI37"/>
    <mergeCell ref="L40:N40"/>
    <mergeCell ref="R40:T40"/>
    <mergeCell ref="AP40:AR40"/>
    <mergeCell ref="L28:N28"/>
    <mergeCell ref="R28:T28"/>
    <mergeCell ref="X28:Z28"/>
    <mergeCell ref="AA28:AC28"/>
    <mergeCell ref="O35:T35"/>
    <mergeCell ref="U31:W31"/>
    <mergeCell ref="AA31:AC31"/>
    <mergeCell ref="AP26:AR26"/>
    <mergeCell ref="L27:N27"/>
    <mergeCell ref="U27:W27"/>
    <mergeCell ref="AA27:AF27"/>
    <mergeCell ref="AG27:AL27"/>
    <mergeCell ref="L25:N25"/>
    <mergeCell ref="U25:Z25"/>
    <mergeCell ref="AD25:AF25"/>
    <mergeCell ref="AG25:AI25"/>
    <mergeCell ref="AA26:AC26"/>
    <mergeCell ref="AG20:AL20"/>
    <mergeCell ref="I22:N22"/>
    <mergeCell ref="AD23:AF23"/>
    <mergeCell ref="AG23:AL23"/>
    <mergeCell ref="AM23:AR23"/>
    <mergeCell ref="R9:T9"/>
    <mergeCell ref="U10:Z10"/>
    <mergeCell ref="U11:Z11"/>
    <mergeCell ref="I20:N20"/>
    <mergeCell ref="O20:T20"/>
    <mergeCell ref="I19:K19"/>
    <mergeCell ref="U19:W19"/>
    <mergeCell ref="I4:K4"/>
    <mergeCell ref="L4:N4"/>
    <mergeCell ref="O4:Q4"/>
    <mergeCell ref="R4:T4"/>
    <mergeCell ref="U4:W4"/>
    <mergeCell ref="AY4:BA4"/>
    <mergeCell ref="X4:Z4"/>
    <mergeCell ref="AA4:AC4"/>
    <mergeCell ref="AD4:AF4"/>
    <mergeCell ref="AG4:AI4"/>
    <mergeCell ref="AJ4:AL4"/>
    <mergeCell ref="AM19:AO19"/>
    <mergeCell ref="CF4:CH4"/>
    <mergeCell ref="BQ4:BS4"/>
    <mergeCell ref="BT4:BV4"/>
    <mergeCell ref="BW4:BY4"/>
    <mergeCell ref="BZ4:CB4"/>
    <mergeCell ref="CC4:CE4"/>
    <mergeCell ref="BB4:BD4"/>
    <mergeCell ref="BE4:BG4"/>
    <mergeCell ref="BH4:BJ4"/>
    <mergeCell ref="BK4:BM4"/>
    <mergeCell ref="BN4:BP4"/>
    <mergeCell ref="AM4:AO4"/>
    <mergeCell ref="AP4:AR4"/>
    <mergeCell ref="AS4:AU4"/>
    <mergeCell ref="AV4:A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1º Exame CMul Alameda 2023-2024</vt:lpstr>
      <vt:lpstr>2º Exame CMul Alameda 2023-2024</vt:lpstr>
      <vt:lpstr>Ex Esp CMul Alameda 2023-2024</vt:lpstr>
      <vt:lpstr>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Pereira</dc:creator>
  <cp:lastModifiedBy>fp</cp:lastModifiedBy>
  <dcterms:created xsi:type="dcterms:W3CDTF">2013-06-06T15:11:40Z</dcterms:created>
  <dcterms:modified xsi:type="dcterms:W3CDTF">2024-02-01T08:03:51Z</dcterms:modified>
</cp:coreProperties>
</file>